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Vol\RRT\Rinkos priežiūros departamentas\IPS\Darbai\Audrius\Skundai_Raštai\Plačiajuostis internetas_2020-11-25 2B-4695_DĖL PRANEŠIMO APIE INFRASTRUKTŪROS ĮRENGIMO DARBUS\"/>
    </mc:Choice>
  </mc:AlternateContent>
  <xr:revisionPtr revIDLastSave="0" documentId="8_{3C33CA15-DD34-4BA8-A992-F45EB60AA0C1}" xr6:coauthVersionLast="45" xr6:coauthVersionMax="45" xr10:uidLastSave="{00000000-0000-0000-0000-000000000000}"/>
  <bookViews>
    <workbookView xWindow="-108" yWindow="-108" windowWidth="23256" windowHeight="12576" xr2:uid="{558F89FB-0BDA-45D0-97AD-2C1B3B7564AC}"/>
  </bookViews>
  <sheets>
    <sheet name="IRB" sheetId="2" r:id="rId1"/>
    <sheet name="Neužsakytos " sheetId="3" r:id="rId2"/>
  </sheets>
  <definedNames>
    <definedName name="_xlnm._FilterDatabase" localSheetId="0" hidden="1">IRB!$A$3:$L$23</definedName>
    <definedName name="_xlnm._FilterDatabase" localSheetId="1" hidden="1">'Neužsakytos '!$A$2:$XEY$36</definedName>
    <definedName name="_xlnm.Print_Area" localSheetId="1">'Neužsakytos '!$A$1:$VTR$36</definedName>
    <definedName name="Z_3D412160_7F5A_4B6E_A3F9_C3E3487E91B7_.wvu.Cols" localSheetId="1" hidden="1">'Neužsakytos '!$R:$V</definedName>
    <definedName name="Z_3D412160_7F5A_4B6E_A3F9_C3E3487E91B7_.wvu.FilterData" localSheetId="1" hidden="1">'Neužsakytos '!$A$2:$XEY$36</definedName>
    <definedName name="Z_3D412160_7F5A_4B6E_A3F9_C3E3487E91B7_.wvu.PrintArea" localSheetId="1" hidden="1">'Neužsakytos '!$A$1:$VTR$36</definedName>
    <definedName name="Z_432DE389_5129_4A07_9800_4F5565719929_.wvu.Cols" localSheetId="0" hidden="1">IRB!#REF!,IRB!#REF!,IRB!#REF!</definedName>
    <definedName name="Z_432DE389_5129_4A07_9800_4F5565719929_.wvu.Cols" localSheetId="1" hidden="1">'Neužsakytos '!$R:$V</definedName>
    <definedName name="Z_432DE389_5129_4A07_9800_4F5565719929_.wvu.FilterData" localSheetId="1" hidden="1">'Neužsakytos '!$A$2:$XEY$36</definedName>
    <definedName name="Z_432DE389_5129_4A07_9800_4F5565719929_.wvu.PrintArea" localSheetId="1" hidden="1">'Neužsakytos '!$A$1:$VTR$36</definedName>
    <definedName name="Z_742586A6_11FD_48C7_A5F9_6BDE042CDDCE_.wvu.Cols" localSheetId="0" hidden="1">IRB!#REF!,IRB!#REF!,IRB!#REF!</definedName>
    <definedName name="Z_742586A6_11FD_48C7_A5F9_6BDE042CDDCE_.wvu.Cols" localSheetId="1" hidden="1">'Neužsakytos '!$R:$V</definedName>
    <definedName name="Z_742586A6_11FD_48C7_A5F9_6BDE042CDDCE_.wvu.FilterData" localSheetId="1" hidden="1">'Neužsakytos '!$A$2:$XEY$36</definedName>
    <definedName name="Z_742586A6_11FD_48C7_A5F9_6BDE042CDDCE_.wvu.PrintArea" localSheetId="1" hidden="1">'Neužsakytos '!$A$1:$VTR$36</definedName>
    <definedName name="Z_E96BA06F_3269_47EA_A647_B9E9AF0B5649_.wvu.Cols" localSheetId="0" hidden="1">IRB!#REF!</definedName>
    <definedName name="Z_E96BA06F_3269_47EA_A647_B9E9AF0B5649_.wvu.Cols" localSheetId="1" hidden="1">'Neužsakytos '!$R:$V</definedName>
    <definedName name="Z_E96BA06F_3269_47EA_A647_B9E9AF0B5649_.wvu.FilterData" localSheetId="1" hidden="1">'Neužsakytos '!$A$2:$XEY$36</definedName>
    <definedName name="Z_E96BA06F_3269_47EA_A647_B9E9AF0B5649_.wvu.PrintArea" localSheetId="1" hidden="1">'Neužsakytos '!$A$1:$VTR$36</definedName>
    <definedName name="Z_EAE16F25_A953_415F_8C00_A890697B9BE8_.wvu.Cols" localSheetId="0" hidden="1">IRB!#REF!,IRB!#REF!,IRB!#REF!,IRB!#REF!</definedName>
    <definedName name="Z_EAE16F25_A953_415F_8C00_A890697B9BE8_.wvu.Cols" localSheetId="1" hidden="1">'Neužsakytos '!$R:$V</definedName>
    <definedName name="Z_EAE16F25_A953_415F_8C00_A890697B9BE8_.wvu.FilterData" localSheetId="1" hidden="1">'Neužsakytos '!$A$2:$XEY$36</definedName>
    <definedName name="Z_EAE16F25_A953_415F_8C00_A890697B9BE8_.wvu.PrintArea" localSheetId="1" hidden="1">'Neužsakytos '!$A$1:$VTR$36</definedName>
  </definedNames>
  <calcPr calcId="191029"/>
  <customWorkbookViews>
    <customWorkbookView name="Danguolė Cibulskienė - Individuali peržiūra" guid="{EAE16F25-A953-415F-8C00-A890697B9BE8}" mergeInterval="0" personalView="1" maximized="1" xWindow="-8" yWindow="-8" windowWidth="1936" windowHeight="1056" activeSheetId="2"/>
    <customWorkbookView name="Donatas Bernatonis - Personal View" guid="{432DE389-5129-4A07-9800-4F5565719929}" mergeInterval="0" personalView="1" maximized="1" xWindow="-8" yWindow="-8" windowWidth="1936" windowHeight="1066" activeSheetId="1"/>
    <customWorkbookView name="Antanas Miškinis - Personal View" guid="{E96BA06F-3269-47EA-A647-B9E9AF0B5649}" mergeInterval="0" personalView="1" maximized="1" xWindow="-8" yWindow="-8" windowWidth="1382" windowHeight="744" activeSheetId="1"/>
    <customWorkbookView name="Mindaugas Bitinas - Personal View" guid="{742586A6-11FD-48C7-A5F9-6BDE042CDDC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3" l="1"/>
  <c r="N30" i="3"/>
  <c r="N27" i="3"/>
  <c r="N25" i="3"/>
  <c r="N24" i="3"/>
  <c r="N23" i="3"/>
  <c r="N21" i="3"/>
  <c r="N20" i="3"/>
  <c r="N19" i="3"/>
  <c r="N18" i="3"/>
  <c r="N16" i="3"/>
  <c r="N14" i="3"/>
  <c r="N7" i="3"/>
  <c r="N5" i="3"/>
  <c r="N4" i="3"/>
  <c r="N3" i="3"/>
</calcChain>
</file>

<file path=xl/sharedStrings.xml><?xml version="1.0" encoding="utf-8"?>
<sst xmlns="http://schemas.openxmlformats.org/spreadsheetml/2006/main" count="552" uniqueCount="326">
  <si>
    <t>Adresas</t>
  </si>
  <si>
    <t>ID</t>
  </si>
  <si>
    <t>Pastatas</t>
  </si>
  <si>
    <t>Panevėžio r. sav.</t>
  </si>
  <si>
    <t/>
  </si>
  <si>
    <t>Kaminas</t>
  </si>
  <si>
    <t>Bokštas</t>
  </si>
  <si>
    <t>Vilniaus r. sav.</t>
  </si>
  <si>
    <t>Skirgiškės</t>
  </si>
  <si>
    <t>3654</t>
  </si>
  <si>
    <t>Vandentiekio bokštas</t>
  </si>
  <si>
    <t>Stiebas</t>
  </si>
  <si>
    <t>Rokiškio r. sav.</t>
  </si>
  <si>
    <t>Skuodo r. sav.</t>
  </si>
  <si>
    <t>Kauno r. sav.</t>
  </si>
  <si>
    <t>Trakų r. sav.</t>
  </si>
  <si>
    <t>Marijampolės sav.</t>
  </si>
  <si>
    <t>Mažeikių r. sav.</t>
  </si>
  <si>
    <t>Joniškio r. sav.</t>
  </si>
  <si>
    <t>Alytaus r. sav.</t>
  </si>
  <si>
    <t>Molėtų r. sav.</t>
  </si>
  <si>
    <t>Šakių r. sav.</t>
  </si>
  <si>
    <t>Klaipėdos r. sav.</t>
  </si>
  <si>
    <t>Telšių r. sav.</t>
  </si>
  <si>
    <t>Elektrėnų sav.</t>
  </si>
  <si>
    <t>Druskininkų sav.</t>
  </si>
  <si>
    <t>Alytus</t>
  </si>
  <si>
    <t>Šiaulių r. sav.</t>
  </si>
  <si>
    <t>Verksnionys</t>
  </si>
  <si>
    <t>Pagėgių sav.</t>
  </si>
  <si>
    <t>Pakruojo r. sav.</t>
  </si>
  <si>
    <t>Pasvalio r. sav.</t>
  </si>
  <si>
    <t>Jaskonys</t>
  </si>
  <si>
    <t>2336</t>
  </si>
  <si>
    <t>Zarasų r. sav.</t>
  </si>
  <si>
    <t>Tauragės r. sav.</t>
  </si>
  <si>
    <t>Švenčionių r. sav.</t>
  </si>
  <si>
    <t>Bratoniškės</t>
  </si>
  <si>
    <t>Planuojamas bokštelis</t>
  </si>
  <si>
    <t>Ūdrija</t>
  </si>
  <si>
    <t>522</t>
  </si>
  <si>
    <t>Černiauskynė</t>
  </si>
  <si>
    <t>12236</t>
  </si>
  <si>
    <t>Ūdekai</t>
  </si>
  <si>
    <t>11415</t>
  </si>
  <si>
    <t>Planuojamas bokštas</t>
  </si>
  <si>
    <t>15383</t>
  </si>
  <si>
    <t>Gediškiai</t>
  </si>
  <si>
    <t>14647</t>
  </si>
  <si>
    <t>Panoviai</t>
  </si>
  <si>
    <t>18034</t>
  </si>
  <si>
    <t>Petrašiūnai</t>
  </si>
  <si>
    <t>11290</t>
  </si>
  <si>
    <t>Kalviai</t>
  </si>
  <si>
    <t>Šatijai</t>
  </si>
  <si>
    <t>7263</t>
  </si>
  <si>
    <t>3916</t>
  </si>
  <si>
    <t>Čekiškės</t>
  </si>
  <si>
    <t>3601</t>
  </si>
  <si>
    <t>Vievis</t>
  </si>
  <si>
    <t>Liudvinavas</t>
  </si>
  <si>
    <t>Rokantiškės</t>
  </si>
  <si>
    <t>48077</t>
  </si>
  <si>
    <t>Stelmužė</t>
  </si>
  <si>
    <t>4419</t>
  </si>
  <si>
    <t>Laižuva</t>
  </si>
  <si>
    <t>10139</t>
  </si>
  <si>
    <t>Staniūnai</t>
  </si>
  <si>
    <t>Tauralaukis</t>
  </si>
  <si>
    <t>7264</t>
  </si>
  <si>
    <t>Lumpėnai</t>
  </si>
  <si>
    <t>20056</t>
  </si>
  <si>
    <t>Planuojamas</t>
  </si>
  <si>
    <t>Degaičiai</t>
  </si>
  <si>
    <t>15842</t>
  </si>
  <si>
    <t>Naujas Strūnaitis</t>
  </si>
  <si>
    <t>19350</t>
  </si>
  <si>
    <t>Nausėdai</t>
  </si>
  <si>
    <t>15222</t>
  </si>
  <si>
    <t>Mikniūnai</t>
  </si>
  <si>
    <t>14535</t>
  </si>
  <si>
    <t>Krinčinas</t>
  </si>
  <si>
    <t>12466</t>
  </si>
  <si>
    <t>Sadūniškiai</t>
  </si>
  <si>
    <t>48744</t>
  </si>
  <si>
    <t>Gruodžiai</t>
  </si>
  <si>
    <t>3493</t>
  </si>
  <si>
    <t>Slabada</t>
  </si>
  <si>
    <t>16537</t>
  </si>
  <si>
    <t>16280</t>
  </si>
  <si>
    <t>10783</t>
  </si>
  <si>
    <t>Kijėliai</t>
  </si>
  <si>
    <t>10901</t>
  </si>
  <si>
    <t>8921</t>
  </si>
  <si>
    <t>5789</t>
  </si>
  <si>
    <t>Liucinavas</t>
  </si>
  <si>
    <t>6825</t>
  </si>
  <si>
    <t>Kryžinė</t>
  </si>
  <si>
    <t>3024</t>
  </si>
  <si>
    <t>Vyčiai</t>
  </si>
  <si>
    <t>11678</t>
  </si>
  <si>
    <t>Raizgiai</t>
  </si>
  <si>
    <t>21439</t>
  </si>
  <si>
    <t>Eil Nr</t>
  </si>
  <si>
    <t>Objekto tipas</t>
  </si>
  <si>
    <t>Savivaldybė</t>
  </si>
  <si>
    <t>Gyvenvietė</t>
  </si>
  <si>
    <t>X</t>
  </si>
  <si>
    <t>Y</t>
  </si>
  <si>
    <t>RAIN_ID</t>
  </si>
  <si>
    <t>Molėtai</t>
  </si>
  <si>
    <t>Julijanava</t>
  </si>
  <si>
    <t>Ketvergiai</t>
  </si>
  <si>
    <t>Ažulaukė</t>
  </si>
  <si>
    <t>GYV_KODAS</t>
  </si>
  <si>
    <t>ŠKL ilgis (km)</t>
  </si>
  <si>
    <t>Pastabos</t>
  </si>
  <si>
    <t>Alyvų g., Jaskonys</t>
  </si>
  <si>
    <t>Ūkininkų g. 3, Panoviai</t>
  </si>
  <si>
    <t>Rokiškio g., Gediškiai</t>
  </si>
  <si>
    <t>Aušros g. 37, Kryžinė</t>
  </si>
  <si>
    <t>Prūdiškių g., Prūdiškės</t>
  </si>
  <si>
    <t>Žagarės g, 40, Žiuriai</t>
  </si>
  <si>
    <t>Stadiono g. 26, Gaurė</t>
  </si>
  <si>
    <t>Stoties g. 1, Laižuva</t>
  </si>
  <si>
    <t>Arnionių g., Arnionys I</t>
  </si>
  <si>
    <t>Ežero g. 6, Patiltai</t>
  </si>
  <si>
    <t>B taškas</t>
  </si>
  <si>
    <t>Objekto ID</t>
  </si>
  <si>
    <t>RAIN mova</t>
  </si>
  <si>
    <t xml:space="preserve">500 098,991  </t>
  </si>
  <si>
    <t>6 030 355,685</t>
  </si>
  <si>
    <t>Nauja mova</t>
  </si>
  <si>
    <t>Įduras</t>
  </si>
  <si>
    <t>Esama mova</t>
  </si>
  <si>
    <t>Skaidulų kiekis</t>
  </si>
  <si>
    <t>24, 12</t>
  </si>
  <si>
    <t>48, 24, 12</t>
  </si>
  <si>
    <t>Esama atsarga</t>
  </si>
  <si>
    <t>48, 24</t>
  </si>
  <si>
    <t xml:space="preserve">500 700,688  </t>
  </si>
  <si>
    <t xml:space="preserve">6 095 029,063 </t>
  </si>
  <si>
    <t xml:space="preserve">esama mova </t>
  </si>
  <si>
    <t xml:space="preserve">329 700,046  </t>
  </si>
  <si>
    <t>6 170 773,106</t>
  </si>
  <si>
    <t>6 235 420,180</t>
  </si>
  <si>
    <t xml:space="preserve">364 901,276  </t>
  </si>
  <si>
    <t xml:space="preserve">500 554,704  </t>
  </si>
  <si>
    <t>6 093 897,131</t>
  </si>
  <si>
    <t xml:space="preserve">457 417,741  </t>
  </si>
  <si>
    <t>6 038 632,176</t>
  </si>
  <si>
    <t xml:space="preserve">425 976,077  </t>
  </si>
  <si>
    <t>6 085 503,779</t>
  </si>
  <si>
    <t>144, 24</t>
  </si>
  <si>
    <t xml:space="preserve">520 945,385  </t>
  </si>
  <si>
    <t>6 159 129,507</t>
  </si>
  <si>
    <t xml:space="preserve">525 665,619  </t>
  </si>
  <si>
    <t>6 175 458,390</t>
  </si>
  <si>
    <t xml:space="preserve">532 722,389  </t>
  </si>
  <si>
    <t>6 216 700,203</t>
  </si>
  <si>
    <t xml:space="preserve">590 471,048  </t>
  </si>
  <si>
    <t>6 183 590,293</t>
  </si>
  <si>
    <t xml:space="preserve">610 109,010  </t>
  </si>
  <si>
    <t>6 212 747,855</t>
  </si>
  <si>
    <t xml:space="preserve">501 202,337  </t>
  </si>
  <si>
    <t>6 224 492,012</t>
  </si>
  <si>
    <t xml:space="preserve">496 098,445  </t>
  </si>
  <si>
    <t>6 210 087,197</t>
  </si>
  <si>
    <t xml:space="preserve">450 226,010  </t>
  </si>
  <si>
    <t>6 194 367,441</t>
  </si>
  <si>
    <t>Žagarės seniūnija</t>
  </si>
  <si>
    <t>Tilto g. 2, Žagarė, LT-84323 Joniškio r.</t>
  </si>
  <si>
    <t xml:space="preserve">453 868,757  </t>
  </si>
  <si>
    <t>6 247 632,756</t>
  </si>
  <si>
    <t>144, 48, 12</t>
  </si>
  <si>
    <t>Lumpėnų seniūnija</t>
  </si>
  <si>
    <t>Rambyno g. 22, Lumpėnai, LT-99267 Pagėgių sav.</t>
  </si>
  <si>
    <t xml:space="preserve">374 693,898  </t>
  </si>
  <si>
    <t>6 109 814,241</t>
  </si>
  <si>
    <t>Gaurės seniūnija</t>
  </si>
  <si>
    <t>Gaurės g. 17, Gaurė, LT-73111 Tauragės r.</t>
  </si>
  <si>
    <t xml:space="preserve">402 789,277  </t>
  </si>
  <si>
    <t>6 124 033,550</t>
  </si>
  <si>
    <t>144, 12</t>
  </si>
  <si>
    <t xml:space="preserve">411 178,678  </t>
  </si>
  <si>
    <t>6 250 691,474</t>
  </si>
  <si>
    <t xml:space="preserve">393 607,564  </t>
  </si>
  <si>
    <t>6 208 274,701</t>
  </si>
  <si>
    <t>Degaičių seniūnija</t>
  </si>
  <si>
    <t>Anulėnų g. 3, Degaičiai, LT-88102 Telšių r.</t>
  </si>
  <si>
    <t>Arnionys</t>
  </si>
  <si>
    <t xml:space="preserve">609 660,238  </t>
  </si>
  <si>
    <t>6 102 930,726</t>
  </si>
  <si>
    <t xml:space="preserve">590 246,382  </t>
  </si>
  <si>
    <t>6 122 687,537</t>
  </si>
  <si>
    <t xml:space="preserve">638 390,413  </t>
  </si>
  <si>
    <t>6 186 070,583</t>
  </si>
  <si>
    <t xml:space="preserve">552 337,003  </t>
  </si>
  <si>
    <t>6 070 714,436</t>
  </si>
  <si>
    <t xml:space="preserve">636 207,946  </t>
  </si>
  <si>
    <t>6 106 611,371</t>
  </si>
  <si>
    <t xml:space="preserve">556 844,823  </t>
  </si>
  <si>
    <t>6 047 778,911</t>
  </si>
  <si>
    <t>???</t>
  </si>
  <si>
    <t xml:space="preserve">588 303,503  </t>
  </si>
  <si>
    <t>6 080 401,446</t>
  </si>
  <si>
    <t>Valčiūnų Gs.</t>
  </si>
  <si>
    <t xml:space="preserve">581 642,356  </t>
  </si>
  <si>
    <t>6 048 130,472</t>
  </si>
  <si>
    <t xml:space="preserve">Rokantiškės </t>
  </si>
  <si>
    <t xml:space="preserve">589 151,545  </t>
  </si>
  <si>
    <t>6 058 804,920</t>
  </si>
  <si>
    <t xml:space="preserve">599 858,067  </t>
  </si>
  <si>
    <t>6 058 476,806</t>
  </si>
  <si>
    <t>24, 48</t>
  </si>
  <si>
    <t xml:space="preserve">Visalaukė I </t>
  </si>
  <si>
    <t xml:space="preserve">585 804,908  </t>
  </si>
  <si>
    <t>6 096 520,458</t>
  </si>
  <si>
    <t xml:space="preserve">587 406,037  </t>
  </si>
  <si>
    <t>6 082 686,424</t>
  </si>
  <si>
    <t xml:space="preserve">570 099,851  </t>
  </si>
  <si>
    <t>6 075 303,750</t>
  </si>
  <si>
    <t xml:space="preserve">502 478,478  </t>
  </si>
  <si>
    <t>5 982 837,108</t>
  </si>
  <si>
    <t>Tikslinama, gali būti nestatomas</t>
  </si>
  <si>
    <t>Nėra bokšto (12.17)12-22 bokštas nugriautas</t>
  </si>
  <si>
    <t>Nėra bokšto (12.17). Tik planuojamas , neužsakomas 12-22</t>
  </si>
  <si>
    <t>Nėra bokšto (12.17). Neužsakome 12-22</t>
  </si>
  <si>
    <t>Tikslinama, gali būti nestatomas (2018-12-07 neturi leidimo tele2)</t>
  </si>
  <si>
    <t>Tikslinama, gali būti nestatomas (2018-12-07 Negauna leidimo)</t>
  </si>
  <si>
    <t>trasa jau yra pklotas ŠK ? 12-21. Neaišku kieno kabelis ????</t>
  </si>
  <si>
    <t>Pagal prašymą Donatas pakeitė trasą ? Pakeisti duomenis</t>
  </si>
  <si>
    <t>Trasos keitimas 12-18. Prašo vesti eamu vamzdeliu.</t>
  </si>
  <si>
    <r>
      <rPr>
        <sz val="11"/>
        <color rgb="FFFF0000"/>
        <rFont val="Calibri"/>
        <family val="2"/>
        <charset val="186"/>
        <scheme val="minor"/>
      </rPr>
      <t>Nestatomas. Pagal patikslintas koordinates jau yra optika.</t>
    </r>
    <r>
      <rPr>
        <sz val="11"/>
        <color theme="1"/>
        <rFont val="Calibri"/>
        <family val="2"/>
        <charset val="186"/>
        <scheme val="minor"/>
      </rPr>
      <t xml:space="preserve"> Tikslinama, gali būti nestatomas (2018-12-07 Naudojasi kito opertariaus bokštu, tikslinti koordinates, perspaudinti schemą) </t>
    </r>
  </si>
  <si>
    <t>Nestatomas. Pagal patikslintas koordinates jau yra optika.</t>
  </si>
  <si>
    <t>N</t>
  </si>
  <si>
    <t>2019-01-03 nestatomas</t>
  </si>
  <si>
    <t xml:space="preserve">2019-01-03 nestatome. </t>
  </si>
  <si>
    <t>2019-01-03 nestatomas. Nėra bokšto (12.17). 12-22 objektas nereikalingas</t>
  </si>
  <si>
    <t>2019-01-03 nestatomas. Tikslinama, gali būti nestatomas (2018-12-07 neturi leidimo iš žemės savininko ?)</t>
  </si>
  <si>
    <t xml:space="preserve">2019-01-03 nestatomas </t>
  </si>
  <si>
    <t>n</t>
  </si>
  <si>
    <t>Telia pradėjusi ŠKL statybą.</t>
  </si>
  <si>
    <t>KS-L</t>
  </si>
  <si>
    <t>Donatas sakė kad Telia statosi ŠKL , Neužsakom. Antanas užklaus Telia.</t>
  </si>
  <si>
    <t>A taškas</t>
  </si>
  <si>
    <t>Utenos rajono</t>
  </si>
  <si>
    <t>Sudeikiai</t>
  </si>
  <si>
    <t>Elektrėnų</t>
  </si>
  <si>
    <t>Beižionys</t>
  </si>
  <si>
    <t>Infrastruktūrinis objektas (P2_17)</t>
  </si>
  <si>
    <t>Elektrėnų savivaldybė</t>
  </si>
  <si>
    <t>Kretingos rajonas</t>
  </si>
  <si>
    <t>Kretingos rajono</t>
  </si>
  <si>
    <t>Naujoji Įpiltis</t>
  </si>
  <si>
    <t>Lazdininkai</t>
  </si>
  <si>
    <t>Šlaveitai</t>
  </si>
  <si>
    <t>Grūšlaukė</t>
  </si>
  <si>
    <t>Infrastruktūrinis objektas (P2_231)</t>
  </si>
  <si>
    <t>Infrastruktūrinis objektas (P1_110)</t>
  </si>
  <si>
    <t>Infrastruktūrinis objektas (P2_233)</t>
  </si>
  <si>
    <t>Infrastruktūrinis objektas (P2_232)</t>
  </si>
  <si>
    <t>Skuodo rajonas</t>
  </si>
  <si>
    <t>Skuodo rajono</t>
  </si>
  <si>
    <t>Kaukolikai</t>
  </si>
  <si>
    <t>Šliktinė</t>
  </si>
  <si>
    <t>Infrastruktūrinis objektas (A_217)</t>
  </si>
  <si>
    <t>Infrastruktūrinis objektas (P2_242)</t>
  </si>
  <si>
    <t>Šalčininkų rajonas</t>
  </si>
  <si>
    <t>Šalčininkų rajono</t>
  </si>
  <si>
    <t>Gudeliai</t>
  </si>
  <si>
    <t>Infrastruktūrinis objektas (P2_48)</t>
  </si>
  <si>
    <t>Švenčionių rajonas</t>
  </si>
  <si>
    <t>Infrastruktūrinis objektas (A_118)</t>
  </si>
  <si>
    <t>Švenčionių rajono</t>
  </si>
  <si>
    <t>Raudonė</t>
  </si>
  <si>
    <t>Utenos rajonas</t>
  </si>
  <si>
    <t>Infrastruktūrinis objektas (A_107)</t>
  </si>
  <si>
    <t>Varėnos rajonas</t>
  </si>
  <si>
    <t>Infrastruktūrinis objektas (P1_17)</t>
  </si>
  <si>
    <t>Varėnos rajono</t>
  </si>
  <si>
    <t>Pilvingiai</t>
  </si>
  <si>
    <t>Zarasų rajonas</t>
  </si>
  <si>
    <t>Infrastruktūrinis objektas (P1_51)</t>
  </si>
  <si>
    <t>Zarasų rajono</t>
  </si>
  <si>
    <t>Kimbartiškė</t>
  </si>
  <si>
    <t xml:space="preserve">329 724,195  </t>
  </si>
  <si>
    <t>6 223 988,074</t>
  </si>
  <si>
    <t xml:space="preserve">Kretingos r. </t>
  </si>
  <si>
    <t>Senoji Įpiltis</t>
  </si>
  <si>
    <t xml:space="preserve">331 977,603  </t>
  </si>
  <si>
    <t>6 223 335,610</t>
  </si>
  <si>
    <t>RAIN ŠKL mova</t>
  </si>
  <si>
    <t>Žibininkai</t>
  </si>
  <si>
    <t xml:space="preserve">321 027,634  </t>
  </si>
  <si>
    <t>6 206 268,829</t>
  </si>
  <si>
    <t xml:space="preserve">329 748,943  </t>
  </si>
  <si>
    <t xml:space="preserve">6 213 022,662 </t>
  </si>
  <si>
    <t>Darbėnai</t>
  </si>
  <si>
    <t xml:space="preserve">Skuodo r. </t>
  </si>
  <si>
    <t xml:space="preserve">358 468,202  </t>
  </si>
  <si>
    <t>6 235 531,345</t>
  </si>
  <si>
    <t xml:space="preserve">361 020,000  </t>
  </si>
  <si>
    <t>6 223 368,133</t>
  </si>
  <si>
    <t xml:space="preserve">Elektrėnų sav. </t>
  </si>
  <si>
    <t>Beižonys</t>
  </si>
  <si>
    <t xml:space="preserve">531 068,985  </t>
  </si>
  <si>
    <t>6 060 644,431</t>
  </si>
  <si>
    <t xml:space="preserve">Šalčininkų r. </t>
  </si>
  <si>
    <t>Didžiosios Sėlos</t>
  </si>
  <si>
    <t xml:space="preserve">581 180,212  </t>
  </si>
  <si>
    <t>6 023 158,991</t>
  </si>
  <si>
    <t xml:space="preserve">Švenčionių r. </t>
  </si>
  <si>
    <t xml:space="preserve">634 619,060  </t>
  </si>
  <si>
    <t>6 124 143,578</t>
  </si>
  <si>
    <t xml:space="preserve">Utenos r. </t>
  </si>
  <si>
    <t xml:space="preserve">606 170,171  </t>
  </si>
  <si>
    <t>6 162 349,120</t>
  </si>
  <si>
    <t>Perloja</t>
  </si>
  <si>
    <t xml:space="preserve">527 149,107  </t>
  </si>
  <si>
    <t>6 009 312,618</t>
  </si>
  <si>
    <t xml:space="preserve">Varėnos r. </t>
  </si>
  <si>
    <t xml:space="preserve">655 357,106  </t>
  </si>
  <si>
    <t>6 175 666,841</t>
  </si>
  <si>
    <t xml:space="preserve">Zarasų r. </t>
  </si>
  <si>
    <t>Bagdoniškė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</si>
</sst>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0" fontId="2" fillId="4" borderId="6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10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2" borderId="10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5" borderId="0" xfId="0" applyFill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0" fontId="2" fillId="6" borderId="1" xfId="1" applyFont="1" applyFill="1" applyBorder="1"/>
    <xf numFmtId="0" fontId="0" fillId="6" borderId="0" xfId="0" applyFill="1"/>
    <xf numFmtId="0" fontId="2" fillId="6" borderId="1" xfId="1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7" borderId="1" xfId="1" applyFont="1" applyFill="1" applyBorder="1" applyAlignment="1">
      <alignment horizontal="left"/>
    </xf>
    <xf numFmtId="0" fontId="2" fillId="7" borderId="1" xfId="1" applyFont="1" applyFill="1" applyBorder="1"/>
    <xf numFmtId="0" fontId="2" fillId="7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8" borderId="0" xfId="0" applyFill="1"/>
    <xf numFmtId="0" fontId="0" fillId="7" borderId="0" xfId="0" applyFill="1"/>
    <xf numFmtId="0" fontId="2" fillId="7" borderId="1" xfId="1" applyFont="1" applyFill="1" applyBorder="1" applyAlignment="1">
      <alignment horizontal="right"/>
    </xf>
    <xf numFmtId="0" fontId="2" fillId="8" borderId="2" xfId="1" applyFont="1" applyFill="1" applyBorder="1" applyAlignment="1">
      <alignment horizontal="left" vertical="center"/>
    </xf>
    <xf numFmtId="0" fontId="2" fillId="8" borderId="2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164" fontId="0" fillId="8" borderId="2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8" borderId="0" xfId="0" applyFill="1" applyAlignment="1">
      <alignment wrapText="1"/>
    </xf>
    <xf numFmtId="0" fontId="2" fillId="8" borderId="1" xfId="1" applyFont="1" applyFill="1" applyBorder="1" applyAlignment="1">
      <alignment horizontal="left"/>
    </xf>
    <xf numFmtId="0" fontId="2" fillId="8" borderId="1" xfId="1" applyFont="1" applyFill="1" applyBorder="1"/>
    <xf numFmtId="0" fontId="2" fillId="8" borderId="1" xfId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wrapText="1"/>
    </xf>
    <xf numFmtId="0" fontId="0" fillId="8" borderId="0" xfId="0" applyFill="1" applyAlignment="1">
      <alignment horizontal="left"/>
    </xf>
    <xf numFmtId="0" fontId="0" fillId="7" borderId="2" xfId="0" applyFill="1" applyBorder="1" applyAlignment="1">
      <alignment horizontal="left"/>
    </xf>
    <xf numFmtId="0" fontId="2" fillId="7" borderId="1" xfId="1" applyFont="1" applyFill="1" applyBorder="1" applyAlignment="1">
      <alignment wrapText="1"/>
    </xf>
    <xf numFmtId="0" fontId="2" fillId="8" borderId="1" xfId="1" applyFont="1" applyFill="1" applyBorder="1" applyAlignment="1">
      <alignment horizontal="right"/>
    </xf>
    <xf numFmtId="0" fontId="2" fillId="8" borderId="1" xfId="1" applyFont="1" applyFill="1" applyBorder="1" applyAlignment="1">
      <alignment wrapText="1"/>
    </xf>
    <xf numFmtId="0" fontId="2" fillId="7" borderId="1" xfId="1" applyFont="1" applyFill="1" applyBorder="1" applyAlignment="1">
      <alignment horizontal="left" wrapText="1"/>
    </xf>
    <xf numFmtId="0" fontId="0" fillId="0" borderId="0" xfId="0" applyFill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7" fillId="0" borderId="12" xfId="1" applyFont="1" applyFill="1" applyBorder="1" applyAlignment="1">
      <alignment horizontal="left"/>
    </xf>
    <xf numFmtId="0" fontId="7" fillId="0" borderId="12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0" borderId="0" xfId="0" applyFont="1" applyFill="1"/>
    <xf numFmtId="0" fontId="4" fillId="0" borderId="8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Normal" xfId="0" builtinId="0"/>
    <cellStyle name="Normal_Sheet1" xfId="1" xr:uid="{11124A39-F009-4CBE-8FDD-CCF303E71C4A}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CCFF"/>
      <color rgb="FF9900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51DB-1F00-424A-9A59-107017F1FC0E}">
  <dimension ref="A1:L23"/>
  <sheetViews>
    <sheetView tabSelected="1" zoomScale="85" zoomScaleNormal="85" workbookViewId="0">
      <selection activeCell="R8" sqref="R8"/>
    </sheetView>
  </sheetViews>
  <sheetFormatPr defaultColWidth="9.109375" defaultRowHeight="14.4" x14ac:dyDescent="0.3"/>
  <cols>
    <col min="1" max="1" width="9.109375" style="56"/>
    <col min="2" max="2" width="16.109375" style="56" customWidth="1"/>
    <col min="3" max="3" width="17.109375" style="56" customWidth="1"/>
    <col min="4" max="4" width="12.88671875" style="56" customWidth="1"/>
    <col min="5" max="5" width="13.6640625" style="56" customWidth="1"/>
    <col min="6" max="6" width="15" style="56" customWidth="1"/>
    <col min="7" max="7" width="9.109375" style="56"/>
    <col min="8" max="8" width="33.109375" style="56" customWidth="1"/>
    <col min="9" max="9" width="17.6640625" style="56" customWidth="1"/>
    <col min="10" max="10" width="14.109375" style="56" customWidth="1"/>
    <col min="11" max="12" width="13.88671875" style="56" customWidth="1"/>
    <col min="13" max="16384" width="9.109375" style="56"/>
  </cols>
  <sheetData>
    <row r="1" spans="1:12" ht="15.75" customHeight="1" thickBot="1" x14ac:dyDescent="0.35"/>
    <row r="2" spans="1:12" ht="15" customHeight="1" x14ac:dyDescent="0.3">
      <c r="A2" s="86" t="s">
        <v>245</v>
      </c>
      <c r="B2" s="87"/>
      <c r="C2" s="87"/>
      <c r="D2" s="87"/>
      <c r="E2" s="87"/>
      <c r="F2" s="88"/>
      <c r="G2" s="89" t="s">
        <v>127</v>
      </c>
      <c r="H2" s="87"/>
      <c r="I2" s="87"/>
      <c r="J2" s="87"/>
      <c r="K2" s="87"/>
      <c r="L2" s="90"/>
    </row>
    <row r="3" spans="1:12" ht="30.75" customHeight="1" thickBot="1" x14ac:dyDescent="0.35">
      <c r="A3" s="77" t="s">
        <v>128</v>
      </c>
      <c r="B3" s="78" t="s">
        <v>104</v>
      </c>
      <c r="C3" s="78" t="s">
        <v>105</v>
      </c>
      <c r="D3" s="78" t="s">
        <v>106</v>
      </c>
      <c r="E3" s="78" t="s">
        <v>107</v>
      </c>
      <c r="F3" s="78" t="s">
        <v>108</v>
      </c>
      <c r="G3" s="78" t="s">
        <v>109</v>
      </c>
      <c r="H3" s="78" t="s">
        <v>104</v>
      </c>
      <c r="I3" s="78" t="s">
        <v>105</v>
      </c>
      <c r="J3" s="78" t="s">
        <v>106</v>
      </c>
      <c r="K3" s="78" t="s">
        <v>107</v>
      </c>
      <c r="L3" s="79" t="s">
        <v>108</v>
      </c>
    </row>
    <row r="4" spans="1:12" x14ac:dyDescent="0.3">
      <c r="A4" s="80" t="s">
        <v>251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1:12" ht="15" thickBot="1" x14ac:dyDescent="0.35">
      <c r="A5" s="61">
        <v>48567</v>
      </c>
      <c r="B5" s="57" t="s">
        <v>292</v>
      </c>
      <c r="C5" s="57" t="s">
        <v>304</v>
      </c>
      <c r="D5" s="57" t="s">
        <v>305</v>
      </c>
      <c r="E5" s="57" t="s">
        <v>306</v>
      </c>
      <c r="F5" s="57" t="s">
        <v>307</v>
      </c>
      <c r="G5" s="57">
        <v>63465</v>
      </c>
      <c r="H5" s="64" t="s">
        <v>250</v>
      </c>
      <c r="I5" s="65" t="s">
        <v>248</v>
      </c>
      <c r="J5" s="65" t="s">
        <v>249</v>
      </c>
      <c r="K5" s="66">
        <v>531213.78</v>
      </c>
      <c r="L5" s="67">
        <v>6060289.4299999997</v>
      </c>
    </row>
    <row r="6" spans="1:12" s="58" customFormat="1" x14ac:dyDescent="0.3">
      <c r="A6" s="80" t="s">
        <v>252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</row>
    <row r="7" spans="1:12" ht="30.75" customHeight="1" x14ac:dyDescent="0.3">
      <c r="A7" s="59">
        <v>115580</v>
      </c>
      <c r="B7" s="60" t="s">
        <v>133</v>
      </c>
      <c r="C7" s="60" t="s">
        <v>288</v>
      </c>
      <c r="D7" s="60" t="s">
        <v>289</v>
      </c>
      <c r="E7" s="60" t="s">
        <v>286</v>
      </c>
      <c r="F7" s="60" t="s">
        <v>287</v>
      </c>
      <c r="G7" s="68">
        <v>63216</v>
      </c>
      <c r="H7" s="60" t="s">
        <v>258</v>
      </c>
      <c r="I7" s="69" t="s">
        <v>253</v>
      </c>
      <c r="J7" s="69" t="s">
        <v>254</v>
      </c>
      <c r="K7" s="70">
        <v>331851.14</v>
      </c>
      <c r="L7" s="71">
        <v>6223552.0499999998</v>
      </c>
    </row>
    <row r="8" spans="1:12" ht="30.75" customHeight="1" x14ac:dyDescent="0.3">
      <c r="A8" s="59">
        <v>115578</v>
      </c>
      <c r="B8" s="60" t="s">
        <v>132</v>
      </c>
      <c r="C8" s="60" t="s">
        <v>288</v>
      </c>
      <c r="D8" s="69" t="s">
        <v>254</v>
      </c>
      <c r="E8" s="60" t="s">
        <v>290</v>
      </c>
      <c r="F8" s="60" t="s">
        <v>291</v>
      </c>
      <c r="G8" s="68">
        <v>63228</v>
      </c>
      <c r="H8" s="60" t="s">
        <v>261</v>
      </c>
      <c r="I8" s="69" t="s">
        <v>253</v>
      </c>
      <c r="J8" s="69" t="s">
        <v>257</v>
      </c>
      <c r="K8" s="70">
        <v>337401.71</v>
      </c>
      <c r="L8" s="71">
        <v>6219408.9400000004</v>
      </c>
    </row>
    <row r="9" spans="1:12" ht="31.5" customHeight="1" x14ac:dyDescent="0.3">
      <c r="A9" s="59">
        <v>56777</v>
      </c>
      <c r="B9" s="60" t="s">
        <v>292</v>
      </c>
      <c r="C9" s="60" t="s">
        <v>288</v>
      </c>
      <c r="D9" s="60" t="s">
        <v>293</v>
      </c>
      <c r="E9" s="60" t="s">
        <v>294</v>
      </c>
      <c r="F9" s="60" t="s">
        <v>295</v>
      </c>
      <c r="G9" s="68">
        <v>63223</v>
      </c>
      <c r="H9" s="60" t="s">
        <v>259</v>
      </c>
      <c r="I9" s="69" t="s">
        <v>253</v>
      </c>
      <c r="J9" s="69" t="s">
        <v>255</v>
      </c>
      <c r="K9" s="70">
        <v>324900.47999999998</v>
      </c>
      <c r="L9" s="71">
        <v>6210613.2300000004</v>
      </c>
    </row>
    <row r="10" spans="1:12" ht="30.75" customHeight="1" thickBot="1" x14ac:dyDescent="0.35">
      <c r="A10" s="63">
        <v>56814</v>
      </c>
      <c r="B10" s="62" t="s">
        <v>292</v>
      </c>
      <c r="C10" s="62" t="s">
        <v>288</v>
      </c>
      <c r="D10" s="62" t="s">
        <v>298</v>
      </c>
      <c r="E10" s="62" t="s">
        <v>296</v>
      </c>
      <c r="F10" s="62" t="s">
        <v>297</v>
      </c>
      <c r="G10" s="72">
        <v>63226</v>
      </c>
      <c r="H10" s="62" t="s">
        <v>260</v>
      </c>
      <c r="I10" s="73" t="s">
        <v>253</v>
      </c>
      <c r="J10" s="73" t="s">
        <v>256</v>
      </c>
      <c r="K10" s="74">
        <v>334487.34000000003</v>
      </c>
      <c r="L10" s="75">
        <v>6213308.5999999996</v>
      </c>
    </row>
    <row r="11" spans="1:12" s="58" customFormat="1" x14ac:dyDescent="0.3">
      <c r="A11" s="83" t="s">
        <v>262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</row>
    <row r="12" spans="1:12" ht="30" customHeight="1" x14ac:dyDescent="0.3">
      <c r="A12" s="59">
        <v>1054</v>
      </c>
      <c r="B12" s="60" t="s">
        <v>292</v>
      </c>
      <c r="C12" s="60" t="s">
        <v>299</v>
      </c>
      <c r="D12" s="60" t="s">
        <v>264</v>
      </c>
      <c r="E12" s="60" t="s">
        <v>300</v>
      </c>
      <c r="F12" s="60" t="s">
        <v>301</v>
      </c>
      <c r="G12" s="68">
        <v>63200</v>
      </c>
      <c r="H12" s="60" t="s">
        <v>266</v>
      </c>
      <c r="I12" s="69" t="s">
        <v>263</v>
      </c>
      <c r="J12" s="69" t="s">
        <v>264</v>
      </c>
      <c r="K12" s="70">
        <v>359091.87</v>
      </c>
      <c r="L12" s="71">
        <v>6236212.9400000004</v>
      </c>
    </row>
    <row r="13" spans="1:12" ht="30" customHeight="1" thickBot="1" x14ac:dyDescent="0.35">
      <c r="A13" s="63">
        <v>102626</v>
      </c>
      <c r="B13" s="62" t="s">
        <v>292</v>
      </c>
      <c r="C13" s="62" t="s">
        <v>299</v>
      </c>
      <c r="D13" s="62" t="s">
        <v>265</v>
      </c>
      <c r="E13" s="62" t="s">
        <v>302</v>
      </c>
      <c r="F13" s="62" t="s">
        <v>303</v>
      </c>
      <c r="G13" s="72">
        <v>63212</v>
      </c>
      <c r="H13" s="62" t="s">
        <v>267</v>
      </c>
      <c r="I13" s="73" t="s">
        <v>263</v>
      </c>
      <c r="J13" s="73" t="s">
        <v>265</v>
      </c>
      <c r="K13" s="74">
        <v>360819.82</v>
      </c>
      <c r="L13" s="75">
        <v>6223986.9699999997</v>
      </c>
    </row>
    <row r="14" spans="1:12" s="58" customFormat="1" x14ac:dyDescent="0.3">
      <c r="A14" s="80" t="s">
        <v>268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2" ht="30" customHeight="1" thickBot="1" x14ac:dyDescent="0.35">
      <c r="A15" s="63">
        <v>60138</v>
      </c>
      <c r="B15" s="62" t="s">
        <v>292</v>
      </c>
      <c r="C15" s="62" t="s">
        <v>308</v>
      </c>
      <c r="D15" s="62" t="s">
        <v>309</v>
      </c>
      <c r="E15" s="62" t="s">
        <v>310</v>
      </c>
      <c r="F15" s="62" t="s">
        <v>311</v>
      </c>
      <c r="G15" s="62">
        <v>63467</v>
      </c>
      <c r="H15" s="62" t="s">
        <v>271</v>
      </c>
      <c r="I15" s="73" t="s">
        <v>269</v>
      </c>
      <c r="J15" s="73" t="s">
        <v>270</v>
      </c>
      <c r="K15" s="74">
        <v>582344.44999999995</v>
      </c>
      <c r="L15" s="75">
        <v>6027162.0599999996</v>
      </c>
    </row>
    <row r="16" spans="1:12" s="58" customFormat="1" x14ac:dyDescent="0.3">
      <c r="A16" s="80" t="s">
        <v>272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ht="30" customHeight="1" thickBot="1" x14ac:dyDescent="0.35">
      <c r="A17" s="63">
        <v>56976</v>
      </c>
      <c r="B17" s="62" t="s">
        <v>292</v>
      </c>
      <c r="C17" s="62" t="s">
        <v>312</v>
      </c>
      <c r="D17" s="62" t="s">
        <v>275</v>
      </c>
      <c r="E17" s="62" t="s">
        <v>313</v>
      </c>
      <c r="F17" s="62" t="s">
        <v>314</v>
      </c>
      <c r="G17" s="62">
        <v>63462</v>
      </c>
      <c r="H17" s="62" t="s">
        <v>273</v>
      </c>
      <c r="I17" s="73" t="s">
        <v>274</v>
      </c>
      <c r="J17" s="73" t="s">
        <v>275</v>
      </c>
      <c r="K17" s="74">
        <v>634634.5</v>
      </c>
      <c r="L17" s="75">
        <v>6124680.8700000001</v>
      </c>
    </row>
    <row r="18" spans="1:12" s="58" customFormat="1" x14ac:dyDescent="0.3">
      <c r="A18" s="80" t="s">
        <v>276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ht="15" thickBot="1" x14ac:dyDescent="0.35">
      <c r="A19" s="63">
        <v>45657</v>
      </c>
      <c r="B19" s="62" t="s">
        <v>292</v>
      </c>
      <c r="C19" s="62" t="s">
        <v>315</v>
      </c>
      <c r="D19" s="62" t="s">
        <v>247</v>
      </c>
      <c r="E19" s="62" t="s">
        <v>316</v>
      </c>
      <c r="F19" s="62" t="s">
        <v>317</v>
      </c>
      <c r="G19" s="76">
        <v>63461</v>
      </c>
      <c r="H19" s="62" t="s">
        <v>277</v>
      </c>
      <c r="I19" s="73" t="s">
        <v>246</v>
      </c>
      <c r="J19" s="73" t="s">
        <v>247</v>
      </c>
      <c r="K19" s="74">
        <v>604949.68999999994</v>
      </c>
      <c r="L19" s="75">
        <v>6162539.5099999998</v>
      </c>
    </row>
    <row r="20" spans="1:12" s="58" customFormat="1" x14ac:dyDescent="0.3">
      <c r="A20" s="80" t="s">
        <v>278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2" ht="15" thickBot="1" x14ac:dyDescent="0.35">
      <c r="A21" s="63">
        <v>56211</v>
      </c>
      <c r="B21" s="62" t="s">
        <v>292</v>
      </c>
      <c r="C21" s="62" t="s">
        <v>321</v>
      </c>
      <c r="D21" s="62" t="s">
        <v>318</v>
      </c>
      <c r="E21" s="62" t="s">
        <v>319</v>
      </c>
      <c r="F21" s="62" t="s">
        <v>320</v>
      </c>
      <c r="G21" s="62">
        <v>63229</v>
      </c>
      <c r="H21" s="62" t="s">
        <v>279</v>
      </c>
      <c r="I21" s="73" t="s">
        <v>280</v>
      </c>
      <c r="J21" s="73" t="s">
        <v>281</v>
      </c>
      <c r="K21" s="74">
        <v>518746.53</v>
      </c>
      <c r="L21" s="75">
        <v>6011839.46</v>
      </c>
    </row>
    <row r="22" spans="1:12" s="58" customFormat="1" x14ac:dyDescent="0.3">
      <c r="A22" s="80" t="s">
        <v>282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30" customHeight="1" thickBot="1" x14ac:dyDescent="0.35">
      <c r="A23" s="63">
        <v>85211</v>
      </c>
      <c r="B23" s="62" t="s">
        <v>292</v>
      </c>
      <c r="C23" s="62" t="s">
        <v>324</v>
      </c>
      <c r="D23" s="62" t="s">
        <v>325</v>
      </c>
      <c r="E23" s="62" t="s">
        <v>322</v>
      </c>
      <c r="F23" s="62" t="s">
        <v>323</v>
      </c>
      <c r="G23" s="62">
        <v>63466</v>
      </c>
      <c r="H23" s="62" t="s">
        <v>283</v>
      </c>
      <c r="I23" s="73" t="s">
        <v>284</v>
      </c>
      <c r="J23" s="73" t="s">
        <v>285</v>
      </c>
      <c r="K23" s="74">
        <v>657482.64</v>
      </c>
      <c r="L23" s="75">
        <v>6173418.8700000001</v>
      </c>
    </row>
  </sheetData>
  <autoFilter ref="A3:L23" xr:uid="{93590ED6-9804-427C-A4E1-87819689D4D1}"/>
  <customSheetViews>
    <customSheetView guid="{EAE16F25-A953-415F-8C00-A890697B9BE8}" scale="80" hiddenColumns="1">
      <pane xSplit="22" topLeftCell="AG1" activePane="topRight" state="frozen"/>
      <selection pane="topRight" activeCell="O5" sqref="O5:O7"/>
      <pageMargins left="0.7" right="0.7" top="0.75" bottom="0.75" header="0.3" footer="0.3"/>
    </customSheetView>
    <customSheetView guid="{432DE389-5129-4A07-9800-4F5565719929}" scale="80" hiddenColumns="1">
      <pane xSplit="22" topLeftCell="AF1" activePane="topRight" state="frozen"/>
      <selection pane="topRight" activeCell="AK11" sqref="AK11"/>
      <pageMargins left="0.7" right="0.7" top="0.75" bottom="0.75" header="0.3" footer="0.3"/>
    </customSheetView>
    <customSheetView guid="{E96BA06F-3269-47EA-A647-B9E9AF0B5649}" scale="80" hiddenColumns="1">
      <pane xSplit="12" ySplit="4" topLeftCell="M5" activePane="bottomRight" state="frozen"/>
      <selection pane="bottomRight" activeCell="BJ17" sqref="BJ17"/>
      <pageMargins left="0.7" right="0.7" top="0.75" bottom="0.75" header="0.3" footer="0.3"/>
    </customSheetView>
    <customSheetView guid="{742586A6-11FD-48C7-A5F9-6BDE042CDDCE}" scale="80" hiddenColumns="1">
      <pane xSplit="22" topLeftCell="AF1" activePane="topRight" state="frozen"/>
      <selection pane="topRight" activeCell="AK11" sqref="AK11"/>
      <pageMargins left="0.7" right="0.7" top="0.75" bottom="0.75" header="0.3" footer="0.3"/>
    </customSheetView>
  </customSheetViews>
  <mergeCells count="10">
    <mergeCell ref="A22:L22"/>
    <mergeCell ref="A20:L20"/>
    <mergeCell ref="A18:L18"/>
    <mergeCell ref="A16:L16"/>
    <mergeCell ref="A14:L14"/>
    <mergeCell ref="A6:L6"/>
    <mergeCell ref="A11:L11"/>
    <mergeCell ref="A2:F2"/>
    <mergeCell ref="G2:L2"/>
    <mergeCell ref="A4:L4"/>
  </mergeCells>
  <conditionalFormatting sqref="K5">
    <cfRule type="duplicateValues" dxfId="15" priority="24"/>
  </conditionalFormatting>
  <conditionalFormatting sqref="L5">
    <cfRule type="duplicateValues" dxfId="14" priority="23"/>
  </conditionalFormatting>
  <conditionalFormatting sqref="K12:K13">
    <cfRule type="duplicateValues" dxfId="13" priority="20"/>
  </conditionalFormatting>
  <conditionalFormatting sqref="L12:L13">
    <cfRule type="duplicateValues" dxfId="12" priority="19"/>
  </conditionalFormatting>
  <conditionalFormatting sqref="K15">
    <cfRule type="duplicateValues" dxfId="11" priority="18"/>
  </conditionalFormatting>
  <conditionalFormatting sqref="L15">
    <cfRule type="duplicateValues" dxfId="10" priority="17"/>
  </conditionalFormatting>
  <conditionalFormatting sqref="K17">
    <cfRule type="duplicateValues" dxfId="9" priority="14"/>
  </conditionalFormatting>
  <conditionalFormatting sqref="L17">
    <cfRule type="duplicateValues" dxfId="8" priority="13"/>
  </conditionalFormatting>
  <conditionalFormatting sqref="K19">
    <cfRule type="duplicateValues" dxfId="7" priority="10"/>
  </conditionalFormatting>
  <conditionalFormatting sqref="L19">
    <cfRule type="duplicateValues" dxfId="6" priority="9"/>
  </conditionalFormatting>
  <conditionalFormatting sqref="K21">
    <cfRule type="duplicateValues" dxfId="5" priority="6"/>
  </conditionalFormatting>
  <conditionalFormatting sqref="L21">
    <cfRule type="duplicateValues" dxfId="4" priority="5"/>
  </conditionalFormatting>
  <conditionalFormatting sqref="K23">
    <cfRule type="duplicateValues" dxfId="3" priority="2"/>
  </conditionalFormatting>
  <conditionalFormatting sqref="L23">
    <cfRule type="duplicateValues" dxfId="2" priority="1"/>
  </conditionalFormatting>
  <conditionalFormatting sqref="K7:K10">
    <cfRule type="duplicateValues" dxfId="1" priority="25"/>
  </conditionalFormatting>
  <conditionalFormatting sqref="L7:L10">
    <cfRule type="duplicateValues" dxfId="0" priority="28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270A-A2A7-4C09-BEE4-45369F8E2558}">
  <dimension ref="A1:W36"/>
  <sheetViews>
    <sheetView zoomScale="90" zoomScaleNormal="90" workbookViewId="0">
      <selection activeCell="W17" sqref="W17"/>
    </sheetView>
  </sheetViews>
  <sheetFormatPr defaultRowHeight="14.4" x14ac:dyDescent="0.3"/>
  <cols>
    <col min="1" max="2" width="12.88671875" style="10" bestFit="1" customWidth="1"/>
    <col min="3" max="3" width="14.6640625" style="10" customWidth="1"/>
    <col min="4" max="4" width="12.88671875" style="10" bestFit="1" customWidth="1"/>
    <col min="5" max="6" width="15.6640625" style="14" customWidth="1"/>
    <col min="7" max="7" width="10.44140625" style="10" customWidth="1"/>
    <col min="8" max="8" width="21" bestFit="1" customWidth="1"/>
    <col min="9" max="9" width="17.33203125" bestFit="1" customWidth="1"/>
    <col min="10" max="10" width="20" bestFit="1" customWidth="1"/>
    <col min="11" max="12" width="9.109375" style="14"/>
    <col min="13" max="13" width="11.5546875" style="10" customWidth="1"/>
    <col min="14" max="14" width="11.5546875" style="14" customWidth="1"/>
    <col min="15" max="15" width="26.33203125" style="25" customWidth="1"/>
    <col min="18" max="18" width="9.109375" hidden="1" customWidth="1"/>
    <col min="19" max="19" width="21" hidden="1" customWidth="1"/>
    <col min="20" max="21" width="9.109375" hidden="1" customWidth="1"/>
    <col min="22" max="22" width="16.33203125" hidden="1" customWidth="1"/>
    <col min="23" max="23" width="25.44140625" customWidth="1"/>
  </cols>
  <sheetData>
    <row r="1" spans="1:23" x14ac:dyDescent="0.3">
      <c r="A1" s="11" t="s">
        <v>127</v>
      </c>
      <c r="B1" s="15"/>
      <c r="C1" s="15"/>
      <c r="D1" s="15"/>
      <c r="E1" s="28"/>
      <c r="F1" s="29"/>
      <c r="G1" s="91" t="s">
        <v>127</v>
      </c>
      <c r="H1" s="92"/>
      <c r="I1" s="92"/>
      <c r="J1" s="92"/>
      <c r="K1" s="92"/>
      <c r="L1" s="93"/>
    </row>
    <row r="2" spans="1:23" ht="30.75" customHeight="1" thickBot="1" x14ac:dyDescent="0.35">
      <c r="A2" s="8" t="s">
        <v>128</v>
      </c>
      <c r="B2" s="8" t="s">
        <v>104</v>
      </c>
      <c r="C2" s="8" t="s">
        <v>105</v>
      </c>
      <c r="D2" s="8" t="s">
        <v>106</v>
      </c>
      <c r="E2" s="6" t="s">
        <v>107</v>
      </c>
      <c r="F2" s="7" t="s">
        <v>108</v>
      </c>
      <c r="G2" s="8" t="s">
        <v>109</v>
      </c>
      <c r="H2" s="4" t="s">
        <v>104</v>
      </c>
      <c r="I2" s="4" t="s">
        <v>105</v>
      </c>
      <c r="J2" s="4" t="s">
        <v>106</v>
      </c>
      <c r="K2" s="4" t="s">
        <v>107</v>
      </c>
      <c r="L2" s="5" t="s">
        <v>108</v>
      </c>
      <c r="M2" s="17" t="s">
        <v>135</v>
      </c>
      <c r="N2" s="12" t="s">
        <v>115</v>
      </c>
      <c r="O2" s="26" t="s">
        <v>116</v>
      </c>
      <c r="R2" s="1" t="s">
        <v>103</v>
      </c>
      <c r="S2" s="1" t="s">
        <v>0</v>
      </c>
      <c r="T2" s="1" t="s">
        <v>1</v>
      </c>
      <c r="V2" s="1" t="s">
        <v>114</v>
      </c>
    </row>
    <row r="3" spans="1:23" ht="43.2" x14ac:dyDescent="0.3">
      <c r="A3" s="39">
        <v>47988</v>
      </c>
      <c r="B3" s="39" t="s">
        <v>129</v>
      </c>
      <c r="C3" s="39" t="s">
        <v>19</v>
      </c>
      <c r="D3" s="39" t="s">
        <v>26</v>
      </c>
      <c r="E3" s="40" t="s">
        <v>130</v>
      </c>
      <c r="F3" s="40" t="s">
        <v>131</v>
      </c>
      <c r="G3" s="39">
        <v>60988</v>
      </c>
      <c r="H3" s="39" t="s">
        <v>72</v>
      </c>
      <c r="I3" s="39" t="s">
        <v>19</v>
      </c>
      <c r="J3" s="39" t="s">
        <v>39</v>
      </c>
      <c r="K3" s="40">
        <v>492078</v>
      </c>
      <c r="L3" s="40">
        <v>6033383.9996000007</v>
      </c>
      <c r="M3" s="41">
        <v>24</v>
      </c>
      <c r="N3" s="42">
        <f>1.792+7.687+0.086</f>
        <v>9.5650000000000013</v>
      </c>
      <c r="O3" s="43" t="s">
        <v>228</v>
      </c>
      <c r="P3" s="36">
        <v>2</v>
      </c>
      <c r="Q3" s="36" t="s">
        <v>235</v>
      </c>
      <c r="R3" s="20">
        <v>371</v>
      </c>
      <c r="S3" s="21" t="s">
        <v>4</v>
      </c>
      <c r="T3" s="20">
        <v>2787</v>
      </c>
      <c r="U3" s="19"/>
      <c r="V3" s="21" t="s">
        <v>40</v>
      </c>
      <c r="W3" s="36"/>
    </row>
    <row r="4" spans="1:23" x14ac:dyDescent="0.3">
      <c r="A4" s="9">
        <v>84965</v>
      </c>
      <c r="B4" s="9" t="s">
        <v>132</v>
      </c>
      <c r="C4" s="3" t="s">
        <v>25</v>
      </c>
      <c r="D4" s="9" t="s">
        <v>32</v>
      </c>
      <c r="E4" s="16" t="s">
        <v>222</v>
      </c>
      <c r="F4" s="16" t="s">
        <v>223</v>
      </c>
      <c r="G4" s="9">
        <v>60978</v>
      </c>
      <c r="H4" s="3" t="s">
        <v>10</v>
      </c>
      <c r="I4" s="3" t="s">
        <v>25</v>
      </c>
      <c r="J4" s="3" t="s">
        <v>117</v>
      </c>
      <c r="K4" s="16">
        <v>502674.21630000044</v>
      </c>
      <c r="L4" s="16">
        <v>5982930.1906000003</v>
      </c>
      <c r="M4" s="18" t="s">
        <v>139</v>
      </c>
      <c r="N4" s="13">
        <f>0.401+0.099</f>
        <v>0.5</v>
      </c>
      <c r="O4" s="27"/>
      <c r="P4">
        <v>2</v>
      </c>
      <c r="Q4" t="s">
        <v>235</v>
      </c>
      <c r="R4" s="2">
        <v>406</v>
      </c>
      <c r="S4" s="3"/>
      <c r="T4" s="2">
        <v>3020</v>
      </c>
      <c r="V4" s="3" t="s">
        <v>33</v>
      </c>
    </row>
    <row r="5" spans="1:23" ht="72" x14ac:dyDescent="0.3">
      <c r="A5" s="39">
        <v>61924</v>
      </c>
      <c r="B5" s="39" t="s">
        <v>138</v>
      </c>
      <c r="C5" s="39" t="s">
        <v>14</v>
      </c>
      <c r="D5" s="39" t="s">
        <v>54</v>
      </c>
      <c r="E5" s="40" t="s">
        <v>140</v>
      </c>
      <c r="F5" s="40" t="s">
        <v>141</v>
      </c>
      <c r="G5" s="39">
        <v>60987</v>
      </c>
      <c r="H5" s="39" t="s">
        <v>72</v>
      </c>
      <c r="I5" s="39" t="s">
        <v>14</v>
      </c>
      <c r="J5" s="39" t="s">
        <v>68</v>
      </c>
      <c r="K5" s="40">
        <v>503548</v>
      </c>
      <c r="L5" s="40">
        <v>6096909.9996000007</v>
      </c>
      <c r="M5" s="41">
        <v>24</v>
      </c>
      <c r="N5" s="42">
        <f>0.03+0.34+4.08</f>
        <v>4.45</v>
      </c>
      <c r="O5" s="43" t="s">
        <v>239</v>
      </c>
      <c r="P5" s="36">
        <v>2</v>
      </c>
      <c r="Q5" s="36" t="s">
        <v>235</v>
      </c>
      <c r="R5">
        <v>370</v>
      </c>
      <c r="S5" t="s">
        <v>4</v>
      </c>
      <c r="T5">
        <v>2785</v>
      </c>
      <c r="V5" t="s">
        <v>69</v>
      </c>
      <c r="W5" s="36"/>
    </row>
    <row r="6" spans="1:23" s="36" customFormat="1" x14ac:dyDescent="0.3">
      <c r="A6" s="45">
        <v>61925</v>
      </c>
      <c r="B6" s="45" t="s">
        <v>134</v>
      </c>
      <c r="C6" s="46" t="s">
        <v>14</v>
      </c>
      <c r="D6" s="45" t="s">
        <v>54</v>
      </c>
      <c r="E6" s="47" t="s">
        <v>147</v>
      </c>
      <c r="F6" s="47" t="s">
        <v>148</v>
      </c>
      <c r="G6" s="45">
        <v>61030</v>
      </c>
      <c r="H6" s="46" t="s">
        <v>6</v>
      </c>
      <c r="I6" s="46" t="s">
        <v>14</v>
      </c>
      <c r="J6" s="46" t="s">
        <v>54</v>
      </c>
      <c r="K6" s="47">
        <v>500537.42650000006</v>
      </c>
      <c r="L6" s="47">
        <v>6094017.1625999995</v>
      </c>
      <c r="M6" s="41">
        <v>12</v>
      </c>
      <c r="N6" s="48">
        <v>0.125</v>
      </c>
      <c r="O6" s="43"/>
      <c r="P6" s="36">
        <v>2</v>
      </c>
      <c r="Q6" s="36" t="s">
        <v>241</v>
      </c>
      <c r="R6" s="53">
        <v>421</v>
      </c>
      <c r="S6" s="46" t="s">
        <v>4</v>
      </c>
      <c r="T6" s="53">
        <v>3044</v>
      </c>
      <c r="V6" s="46" t="s">
        <v>55</v>
      </c>
    </row>
    <row r="7" spans="1:23" x14ac:dyDescent="0.3">
      <c r="A7" s="9">
        <v>56527</v>
      </c>
      <c r="B7" s="9" t="s">
        <v>142</v>
      </c>
      <c r="C7" s="3" t="s">
        <v>22</v>
      </c>
      <c r="D7" s="9" t="s">
        <v>112</v>
      </c>
      <c r="E7" s="16" t="s">
        <v>143</v>
      </c>
      <c r="F7" s="16" t="s">
        <v>144</v>
      </c>
      <c r="G7" s="9">
        <v>61015</v>
      </c>
      <c r="H7" s="3" t="s">
        <v>2</v>
      </c>
      <c r="I7" s="3" t="s">
        <v>22</v>
      </c>
      <c r="J7" s="3" t="s">
        <v>53</v>
      </c>
      <c r="K7" s="16">
        <v>329866.27440000046</v>
      </c>
      <c r="L7" s="16">
        <v>6171415.7399000004</v>
      </c>
      <c r="M7" s="18" t="s">
        <v>136</v>
      </c>
      <c r="N7" s="13">
        <f>0.709+0.213</f>
        <v>0.92199999999999993</v>
      </c>
      <c r="O7" s="27" t="s">
        <v>236</v>
      </c>
      <c r="P7">
        <v>2</v>
      </c>
      <c r="Q7" t="s">
        <v>241</v>
      </c>
      <c r="R7" s="2">
        <v>407</v>
      </c>
      <c r="S7" s="3" t="s">
        <v>4</v>
      </c>
      <c r="T7" s="2">
        <v>3025</v>
      </c>
      <c r="V7" s="3" t="s">
        <v>93</v>
      </c>
    </row>
    <row r="8" spans="1:23" ht="43.2" x14ac:dyDescent="0.3">
      <c r="A8" s="39">
        <v>61641</v>
      </c>
      <c r="B8" s="39" t="s">
        <v>138</v>
      </c>
      <c r="C8" s="39" t="s">
        <v>13</v>
      </c>
      <c r="D8" s="39" t="s">
        <v>77</v>
      </c>
      <c r="E8" s="40" t="s">
        <v>146</v>
      </c>
      <c r="F8" s="40" t="s">
        <v>145</v>
      </c>
      <c r="G8" s="39">
        <v>60986</v>
      </c>
      <c r="H8" s="39" t="s">
        <v>72</v>
      </c>
      <c r="I8" s="39" t="s">
        <v>13</v>
      </c>
      <c r="J8" s="39" t="s">
        <v>77</v>
      </c>
      <c r="K8" s="40">
        <v>364668</v>
      </c>
      <c r="L8" s="40">
        <v>6235339.9996000007</v>
      </c>
      <c r="M8" s="41">
        <v>24</v>
      </c>
      <c r="N8" s="42">
        <v>0.22700000000000001</v>
      </c>
      <c r="O8" s="43" t="s">
        <v>229</v>
      </c>
      <c r="P8" s="36">
        <v>2</v>
      </c>
      <c r="Q8" s="36" t="s">
        <v>241</v>
      </c>
      <c r="R8">
        <v>369</v>
      </c>
      <c r="S8" t="s">
        <v>4</v>
      </c>
      <c r="T8">
        <v>2779</v>
      </c>
      <c r="V8" t="s">
        <v>78</v>
      </c>
      <c r="W8" s="36"/>
    </row>
    <row r="9" spans="1:23" x14ac:dyDescent="0.3">
      <c r="A9" s="9">
        <v>54011</v>
      </c>
      <c r="B9" s="9" t="s">
        <v>134</v>
      </c>
      <c r="C9" s="3" t="s">
        <v>16</v>
      </c>
      <c r="D9" s="9" t="s">
        <v>60</v>
      </c>
      <c r="E9" s="16" t="s">
        <v>149</v>
      </c>
      <c r="F9" s="16" t="s">
        <v>150</v>
      </c>
      <c r="G9" s="9">
        <v>61032</v>
      </c>
      <c r="H9" s="3" t="s">
        <v>10</v>
      </c>
      <c r="I9" s="3" t="s">
        <v>16</v>
      </c>
      <c r="J9" s="3" t="s">
        <v>95</v>
      </c>
      <c r="K9" s="16">
        <v>457189.9606999997</v>
      </c>
      <c r="L9" s="16">
        <v>6039703.1017000005</v>
      </c>
      <c r="M9" s="18">
        <v>24</v>
      </c>
      <c r="N9" s="13">
        <v>1.5549999999999999</v>
      </c>
      <c r="O9" s="27" t="s">
        <v>236</v>
      </c>
      <c r="P9">
        <v>2</v>
      </c>
      <c r="Q9" t="s">
        <v>241</v>
      </c>
      <c r="R9" s="2">
        <v>423</v>
      </c>
      <c r="S9" s="3" t="s">
        <v>4</v>
      </c>
      <c r="T9" s="2">
        <v>3046</v>
      </c>
      <c r="V9" s="3" t="s">
        <v>96</v>
      </c>
    </row>
    <row r="10" spans="1:23" x14ac:dyDescent="0.3">
      <c r="A10" s="9">
        <v>54316</v>
      </c>
      <c r="B10" s="9" t="s">
        <v>134</v>
      </c>
      <c r="C10" s="3" t="s">
        <v>21</v>
      </c>
      <c r="D10" s="9" t="s">
        <v>49</v>
      </c>
      <c r="E10" s="16" t="s">
        <v>151</v>
      </c>
      <c r="F10" s="16" t="s">
        <v>152</v>
      </c>
      <c r="G10" s="9">
        <v>55363</v>
      </c>
      <c r="H10" s="3" t="s">
        <v>2</v>
      </c>
      <c r="I10" s="3" t="s">
        <v>21</v>
      </c>
      <c r="J10" s="3" t="s">
        <v>118</v>
      </c>
      <c r="K10" s="16">
        <v>426052.01250000019</v>
      </c>
      <c r="L10" s="16">
        <v>6085672.0348000005</v>
      </c>
      <c r="M10" s="18">
        <v>12</v>
      </c>
      <c r="N10" s="13">
        <v>0.218</v>
      </c>
      <c r="O10" s="27" t="s">
        <v>236</v>
      </c>
      <c r="P10">
        <v>2</v>
      </c>
      <c r="Q10" t="s">
        <v>241</v>
      </c>
      <c r="R10" s="2">
        <v>115</v>
      </c>
      <c r="S10" s="3"/>
      <c r="T10" s="2">
        <v>1332</v>
      </c>
      <c r="V10" s="3" t="s">
        <v>50</v>
      </c>
    </row>
    <row r="11" spans="1:23" ht="100.8" x14ac:dyDescent="0.3">
      <c r="A11" s="39">
        <v>57509</v>
      </c>
      <c r="B11" s="39" t="s">
        <v>134</v>
      </c>
      <c r="C11" s="39" t="s">
        <v>3</v>
      </c>
      <c r="D11" s="39" t="s">
        <v>41</v>
      </c>
      <c r="E11" s="40" t="s">
        <v>154</v>
      </c>
      <c r="F11" s="40" t="s">
        <v>155</v>
      </c>
      <c r="G11" s="39">
        <v>60982</v>
      </c>
      <c r="H11" s="39" t="s">
        <v>45</v>
      </c>
      <c r="I11" s="39" t="s">
        <v>3</v>
      </c>
      <c r="J11" s="39" t="s">
        <v>41</v>
      </c>
      <c r="K11" s="40">
        <v>521143</v>
      </c>
      <c r="L11" s="40">
        <v>6159139.9996000007</v>
      </c>
      <c r="M11" s="41">
        <v>24</v>
      </c>
      <c r="N11" s="42">
        <v>0.40200000000000002</v>
      </c>
      <c r="O11" s="43" t="s">
        <v>233</v>
      </c>
      <c r="P11" s="36">
        <v>1</v>
      </c>
      <c r="Q11" s="36" t="s">
        <v>241</v>
      </c>
      <c r="R11">
        <v>365</v>
      </c>
      <c r="S11" t="s">
        <v>4</v>
      </c>
      <c r="T11">
        <v>2773</v>
      </c>
      <c r="V11" t="s">
        <v>42</v>
      </c>
      <c r="W11" s="44" t="s">
        <v>234</v>
      </c>
    </row>
    <row r="12" spans="1:23" x14ac:dyDescent="0.3">
      <c r="A12" s="45">
        <v>85254</v>
      </c>
      <c r="B12" s="45" t="s">
        <v>133</v>
      </c>
      <c r="C12" s="46" t="s">
        <v>3</v>
      </c>
      <c r="D12" s="45" t="s">
        <v>67</v>
      </c>
      <c r="E12" s="47" t="s">
        <v>156</v>
      </c>
      <c r="F12" s="47" t="s">
        <v>157</v>
      </c>
      <c r="G12" s="45">
        <v>61037</v>
      </c>
      <c r="H12" s="46" t="s">
        <v>2</v>
      </c>
      <c r="I12" s="46" t="s">
        <v>3</v>
      </c>
      <c r="J12" s="46" t="s">
        <v>99</v>
      </c>
      <c r="K12" s="47">
        <v>525931.69930000044</v>
      </c>
      <c r="L12" s="47">
        <v>6175841.9932000004</v>
      </c>
      <c r="M12" s="41">
        <v>24</v>
      </c>
      <c r="N12" s="48">
        <v>0.73899999999999999</v>
      </c>
      <c r="O12" s="43" t="s">
        <v>236</v>
      </c>
      <c r="P12" s="36">
        <v>1</v>
      </c>
      <c r="Q12" s="36" t="s">
        <v>241</v>
      </c>
      <c r="R12" s="2">
        <v>429</v>
      </c>
      <c r="S12" s="3" t="s">
        <v>4</v>
      </c>
      <c r="T12" s="2">
        <v>3055</v>
      </c>
      <c r="V12" s="3" t="s">
        <v>100</v>
      </c>
      <c r="W12" s="36"/>
    </row>
    <row r="13" spans="1:23" ht="28.8" x14ac:dyDescent="0.3">
      <c r="A13" s="39">
        <v>45542</v>
      </c>
      <c r="B13" s="39" t="s">
        <v>134</v>
      </c>
      <c r="C13" s="39" t="s">
        <v>31</v>
      </c>
      <c r="D13" s="39" t="s">
        <v>81</v>
      </c>
      <c r="E13" s="40" t="s">
        <v>158</v>
      </c>
      <c r="F13" s="40" t="s">
        <v>159</v>
      </c>
      <c r="G13" s="39">
        <v>60995</v>
      </c>
      <c r="H13" s="39" t="s">
        <v>72</v>
      </c>
      <c r="I13" s="39" t="s">
        <v>31</v>
      </c>
      <c r="J13" s="39" t="s">
        <v>81</v>
      </c>
      <c r="K13" s="40">
        <v>533663.32349999994</v>
      </c>
      <c r="L13" s="40">
        <v>6217015.3500999995</v>
      </c>
      <c r="M13" s="41">
        <v>24</v>
      </c>
      <c r="N13" s="42">
        <v>1.3360000000000001</v>
      </c>
      <c r="O13" s="43" t="s">
        <v>224</v>
      </c>
      <c r="P13" s="36">
        <v>1</v>
      </c>
      <c r="Q13" s="36" t="s">
        <v>241</v>
      </c>
      <c r="R13">
        <v>379</v>
      </c>
      <c r="S13" t="s">
        <v>4</v>
      </c>
      <c r="T13">
        <v>2809</v>
      </c>
      <c r="V13" t="s">
        <v>82</v>
      </c>
      <c r="W13" s="36"/>
    </row>
    <row r="14" spans="1:23" ht="43.2" x14ac:dyDescent="0.3">
      <c r="A14" s="39">
        <v>60808</v>
      </c>
      <c r="B14" s="39" t="s">
        <v>134</v>
      </c>
      <c r="C14" s="39" t="s">
        <v>12</v>
      </c>
      <c r="D14" s="39" t="s">
        <v>28</v>
      </c>
      <c r="E14" s="40" t="s">
        <v>160</v>
      </c>
      <c r="F14" s="40" t="s">
        <v>161</v>
      </c>
      <c r="G14" s="39">
        <v>60989</v>
      </c>
      <c r="H14" s="39" t="s">
        <v>72</v>
      </c>
      <c r="I14" s="39" t="s">
        <v>12</v>
      </c>
      <c r="J14" s="39" t="s">
        <v>79</v>
      </c>
      <c r="K14" s="40">
        <v>593169</v>
      </c>
      <c r="L14" s="40">
        <v>6179968.9995000008</v>
      </c>
      <c r="M14" s="41" t="s">
        <v>139</v>
      </c>
      <c r="N14" s="42">
        <f>1.861+1.086+2.832</f>
        <v>5.7789999999999999</v>
      </c>
      <c r="O14" s="43" t="s">
        <v>229</v>
      </c>
      <c r="P14" s="36">
        <v>1</v>
      </c>
      <c r="Q14" s="36" t="s">
        <v>241</v>
      </c>
      <c r="R14">
        <v>372</v>
      </c>
      <c r="S14" t="s">
        <v>4</v>
      </c>
      <c r="T14">
        <v>2788</v>
      </c>
      <c r="V14" t="s">
        <v>80</v>
      </c>
      <c r="W14" s="36"/>
    </row>
    <row r="15" spans="1:23" ht="43.2" x14ac:dyDescent="0.3">
      <c r="A15" s="45">
        <v>82729</v>
      </c>
      <c r="B15" s="45" t="s">
        <v>133</v>
      </c>
      <c r="C15" s="46" t="s">
        <v>12</v>
      </c>
      <c r="D15" s="45" t="s">
        <v>47</v>
      </c>
      <c r="E15" s="47" t="s">
        <v>162</v>
      </c>
      <c r="F15" s="47" t="s">
        <v>163</v>
      </c>
      <c r="G15" s="45">
        <v>59564</v>
      </c>
      <c r="H15" s="46" t="s">
        <v>11</v>
      </c>
      <c r="I15" s="46" t="s">
        <v>12</v>
      </c>
      <c r="J15" s="46" t="s">
        <v>119</v>
      </c>
      <c r="K15" s="47">
        <v>610443.0242999997</v>
      </c>
      <c r="L15" s="47">
        <v>6212845.0017000008</v>
      </c>
      <c r="M15" s="41">
        <v>24</v>
      </c>
      <c r="N15" s="48">
        <v>0.46500000000000002</v>
      </c>
      <c r="O15" s="43" t="s">
        <v>226</v>
      </c>
      <c r="P15" s="36">
        <v>1</v>
      </c>
      <c r="Q15" s="36" t="s">
        <v>241</v>
      </c>
      <c r="R15" s="20">
        <v>109</v>
      </c>
      <c r="S15" s="21"/>
      <c r="T15" s="20">
        <v>1287</v>
      </c>
      <c r="U15" s="19"/>
      <c r="V15" s="21" t="s">
        <v>48</v>
      </c>
      <c r="W15" s="36"/>
    </row>
    <row r="16" spans="1:23" x14ac:dyDescent="0.3">
      <c r="A16" s="45">
        <v>1089</v>
      </c>
      <c r="B16" s="45" t="s">
        <v>134</v>
      </c>
      <c r="C16" s="46" t="s">
        <v>30</v>
      </c>
      <c r="D16" s="46" t="s">
        <v>51</v>
      </c>
      <c r="E16" s="47" t="s">
        <v>166</v>
      </c>
      <c r="F16" s="47" t="s">
        <v>167</v>
      </c>
      <c r="G16" s="45">
        <v>60924</v>
      </c>
      <c r="H16" s="46" t="s">
        <v>10</v>
      </c>
      <c r="I16" s="46" t="s">
        <v>30</v>
      </c>
      <c r="J16" s="46" t="s">
        <v>51</v>
      </c>
      <c r="K16" s="47">
        <v>496318.02450000029</v>
      </c>
      <c r="L16" s="47">
        <v>6209829.1264999993</v>
      </c>
      <c r="M16" s="41">
        <v>12</v>
      </c>
      <c r="N16" s="48">
        <f>0.587+0.191</f>
        <v>0.77800000000000002</v>
      </c>
      <c r="O16" s="43" t="s">
        <v>236</v>
      </c>
      <c r="P16" s="36">
        <v>1</v>
      </c>
      <c r="Q16" s="36" t="s">
        <v>241</v>
      </c>
      <c r="R16" s="2">
        <v>121</v>
      </c>
      <c r="S16" s="3" t="s">
        <v>4</v>
      </c>
      <c r="T16" s="2">
        <v>1399</v>
      </c>
      <c r="V16" s="3" t="s">
        <v>52</v>
      </c>
      <c r="W16" s="36"/>
    </row>
    <row r="17" spans="1:23" s="37" customFormat="1" ht="28.8" x14ac:dyDescent="0.3">
      <c r="A17" s="30">
        <v>1081</v>
      </c>
      <c r="B17" s="55" t="s">
        <v>134</v>
      </c>
      <c r="C17" s="31" t="s">
        <v>30</v>
      </c>
      <c r="D17" s="55" t="s">
        <v>43</v>
      </c>
      <c r="E17" s="32" t="s">
        <v>164</v>
      </c>
      <c r="F17" s="32" t="s">
        <v>165</v>
      </c>
      <c r="G17" s="30">
        <v>55277</v>
      </c>
      <c r="H17" s="31" t="s">
        <v>10</v>
      </c>
      <c r="I17" s="31" t="s">
        <v>30</v>
      </c>
      <c r="J17" s="52" t="s">
        <v>43</v>
      </c>
      <c r="K17" s="32">
        <v>501301.99980000034</v>
      </c>
      <c r="L17" s="32">
        <v>6223736.9997000005</v>
      </c>
      <c r="M17" s="33">
        <v>24</v>
      </c>
      <c r="N17" s="51" t="s">
        <v>243</v>
      </c>
      <c r="O17" s="35" t="s">
        <v>232</v>
      </c>
      <c r="P17" s="37">
        <v>1</v>
      </c>
      <c r="Q17" s="34" t="s">
        <v>241</v>
      </c>
      <c r="R17" s="38">
        <v>79</v>
      </c>
      <c r="S17" s="31" t="s">
        <v>4</v>
      </c>
      <c r="T17" s="38">
        <v>979</v>
      </c>
      <c r="V17" s="31" t="s">
        <v>44</v>
      </c>
      <c r="W17" s="37" t="s">
        <v>244</v>
      </c>
    </row>
    <row r="18" spans="1:23" x14ac:dyDescent="0.3">
      <c r="A18" s="45">
        <v>1101</v>
      </c>
      <c r="B18" s="45" t="s">
        <v>134</v>
      </c>
      <c r="C18" s="46" t="s">
        <v>27</v>
      </c>
      <c r="D18" s="45" t="s">
        <v>101</v>
      </c>
      <c r="E18" s="47" t="s">
        <v>168</v>
      </c>
      <c r="F18" s="47" t="s">
        <v>169</v>
      </c>
      <c r="G18" s="45">
        <v>61040</v>
      </c>
      <c r="H18" s="46" t="s">
        <v>2</v>
      </c>
      <c r="I18" s="46" t="s">
        <v>27</v>
      </c>
      <c r="J18" s="46" t="s">
        <v>101</v>
      </c>
      <c r="K18" s="47">
        <v>448739.22149999999</v>
      </c>
      <c r="L18" s="47">
        <v>6194968.6267000008</v>
      </c>
      <c r="M18" s="41" t="s">
        <v>136</v>
      </c>
      <c r="N18" s="48">
        <f>0.358+0.024</f>
        <v>0.38200000000000001</v>
      </c>
      <c r="O18" s="49" t="s">
        <v>236</v>
      </c>
      <c r="P18" s="36">
        <v>1</v>
      </c>
      <c r="Q18" s="36" t="s">
        <v>241</v>
      </c>
      <c r="R18" s="2">
        <v>432</v>
      </c>
      <c r="S18" s="3" t="s">
        <v>4</v>
      </c>
      <c r="T18" s="2">
        <v>3064</v>
      </c>
      <c r="V18" s="3" t="s">
        <v>102</v>
      </c>
      <c r="W18" s="36"/>
    </row>
    <row r="19" spans="1:23" ht="43.2" x14ac:dyDescent="0.3">
      <c r="A19" s="45">
        <v>283</v>
      </c>
      <c r="B19" s="45" t="s">
        <v>170</v>
      </c>
      <c r="C19" s="46" t="s">
        <v>18</v>
      </c>
      <c r="D19" s="47" t="s">
        <v>171</v>
      </c>
      <c r="E19" s="47" t="s">
        <v>172</v>
      </c>
      <c r="F19" s="47" t="s">
        <v>173</v>
      </c>
      <c r="G19" s="45">
        <v>61019</v>
      </c>
      <c r="H19" s="46" t="s">
        <v>2</v>
      </c>
      <c r="I19" s="46" t="s">
        <v>18</v>
      </c>
      <c r="J19" s="46" t="s">
        <v>122</v>
      </c>
      <c r="K19" s="47">
        <v>452802.83100000024</v>
      </c>
      <c r="L19" s="47">
        <v>6245826.2597000003</v>
      </c>
      <c r="M19" s="41" t="s">
        <v>174</v>
      </c>
      <c r="N19" s="48">
        <f>0.367+2.17+0.016</f>
        <v>2.5529999999999999</v>
      </c>
      <c r="O19" s="43" t="s">
        <v>238</v>
      </c>
      <c r="P19" s="36">
        <v>1</v>
      </c>
      <c r="Q19" s="36" t="s">
        <v>241</v>
      </c>
      <c r="R19" s="20">
        <v>410</v>
      </c>
      <c r="S19" s="21"/>
      <c r="T19" s="20">
        <v>3028</v>
      </c>
      <c r="U19" s="19"/>
      <c r="V19" s="21" t="s">
        <v>94</v>
      </c>
      <c r="W19" s="36"/>
    </row>
    <row r="20" spans="1:23" ht="43.2" x14ac:dyDescent="0.3">
      <c r="A20" s="39">
        <v>333</v>
      </c>
      <c r="B20" s="39" t="s">
        <v>175</v>
      </c>
      <c r="C20" s="39" t="s">
        <v>29</v>
      </c>
      <c r="D20" s="39" t="s">
        <v>176</v>
      </c>
      <c r="E20" s="40" t="s">
        <v>177</v>
      </c>
      <c r="F20" s="40" t="s">
        <v>178</v>
      </c>
      <c r="G20" s="39">
        <v>60984</v>
      </c>
      <c r="H20" s="39" t="s">
        <v>72</v>
      </c>
      <c r="I20" s="39" t="s">
        <v>29</v>
      </c>
      <c r="J20" s="39" t="s">
        <v>70</v>
      </c>
      <c r="K20" s="40">
        <v>374699</v>
      </c>
      <c r="L20" s="40">
        <v>6109414.9996000007</v>
      </c>
      <c r="M20" s="41" t="s">
        <v>153</v>
      </c>
      <c r="N20" s="42">
        <f>0.051+0.464</f>
        <v>0.51500000000000001</v>
      </c>
      <c r="O20" s="43" t="s">
        <v>229</v>
      </c>
      <c r="P20" s="36">
        <v>2</v>
      </c>
      <c r="Q20" s="36" t="s">
        <v>241</v>
      </c>
      <c r="R20">
        <v>367</v>
      </c>
      <c r="S20" t="s">
        <v>4</v>
      </c>
      <c r="T20">
        <v>2777</v>
      </c>
      <c r="V20" t="s">
        <v>71</v>
      </c>
      <c r="W20" s="36"/>
    </row>
    <row r="21" spans="1:23" s="37" customFormat="1" x14ac:dyDescent="0.3">
      <c r="A21" s="30">
        <v>352</v>
      </c>
      <c r="B21" s="30" t="s">
        <v>179</v>
      </c>
      <c r="C21" s="31" t="s">
        <v>35</v>
      </c>
      <c r="D21" s="32" t="s">
        <v>180</v>
      </c>
      <c r="E21" s="32" t="s">
        <v>181</v>
      </c>
      <c r="F21" s="32" t="s">
        <v>182</v>
      </c>
      <c r="G21" s="30">
        <v>55428</v>
      </c>
      <c r="H21" s="31" t="s">
        <v>10</v>
      </c>
      <c r="I21" s="31" t="s">
        <v>35</v>
      </c>
      <c r="J21" s="31" t="s">
        <v>123</v>
      </c>
      <c r="K21" s="32">
        <v>402583</v>
      </c>
      <c r="L21" s="32">
        <v>6123912.0002999995</v>
      </c>
      <c r="M21" s="33" t="s">
        <v>183</v>
      </c>
      <c r="N21" s="34">
        <f>0.151+0.154+0.047</f>
        <v>0.35199999999999998</v>
      </c>
      <c r="O21" s="35" t="s">
        <v>242</v>
      </c>
      <c r="P21" s="37">
        <v>2</v>
      </c>
      <c r="Q21" s="37" t="s">
        <v>203</v>
      </c>
      <c r="R21" s="38">
        <v>100</v>
      </c>
      <c r="S21" s="31"/>
      <c r="T21" s="38">
        <v>1200</v>
      </c>
      <c r="V21" s="31" t="s">
        <v>46</v>
      </c>
    </row>
    <row r="22" spans="1:23" x14ac:dyDescent="0.3">
      <c r="A22" s="45">
        <v>45508</v>
      </c>
      <c r="B22" s="45" t="s">
        <v>134</v>
      </c>
      <c r="C22" s="46" t="s">
        <v>17</v>
      </c>
      <c r="D22" s="45" t="s">
        <v>65</v>
      </c>
      <c r="E22" s="47" t="s">
        <v>184</v>
      </c>
      <c r="F22" s="47" t="s">
        <v>185</v>
      </c>
      <c r="G22" s="45">
        <v>61034</v>
      </c>
      <c r="H22" s="46" t="s">
        <v>2</v>
      </c>
      <c r="I22" s="46" t="s">
        <v>17</v>
      </c>
      <c r="J22" s="46" t="s">
        <v>124</v>
      </c>
      <c r="K22" s="47">
        <v>411180.17050000001</v>
      </c>
      <c r="L22" s="47">
        <v>6250599.0741000008</v>
      </c>
      <c r="M22" s="41">
        <v>12</v>
      </c>
      <c r="N22" s="48">
        <v>0.17399999999999999</v>
      </c>
      <c r="O22" s="43" t="s">
        <v>240</v>
      </c>
      <c r="P22" s="36">
        <v>2</v>
      </c>
      <c r="Q22" s="36" t="s">
        <v>241</v>
      </c>
      <c r="R22" s="2">
        <v>425</v>
      </c>
      <c r="S22" s="3"/>
      <c r="T22" s="2">
        <v>3051</v>
      </c>
      <c r="V22" s="3" t="s">
        <v>66</v>
      </c>
      <c r="W22" s="36"/>
    </row>
    <row r="23" spans="1:23" ht="43.2" x14ac:dyDescent="0.3">
      <c r="A23" s="39">
        <v>380</v>
      </c>
      <c r="B23" s="39" t="s">
        <v>188</v>
      </c>
      <c r="C23" s="39" t="s">
        <v>23</v>
      </c>
      <c r="D23" s="39" t="s">
        <v>189</v>
      </c>
      <c r="E23" s="40" t="s">
        <v>186</v>
      </c>
      <c r="F23" s="40" t="s">
        <v>187</v>
      </c>
      <c r="G23" s="39">
        <v>60981</v>
      </c>
      <c r="H23" s="39" t="s">
        <v>72</v>
      </c>
      <c r="I23" s="39" t="s">
        <v>23</v>
      </c>
      <c r="J23" s="39" t="s">
        <v>73</v>
      </c>
      <c r="K23" s="40">
        <v>393187</v>
      </c>
      <c r="L23" s="40">
        <v>6208514.9996000007</v>
      </c>
      <c r="M23" s="41" t="s">
        <v>137</v>
      </c>
      <c r="N23" s="42">
        <f>0.242+1.054+0.041</f>
        <v>1.337</v>
      </c>
      <c r="O23" s="43" t="s">
        <v>229</v>
      </c>
      <c r="P23" s="36">
        <v>2</v>
      </c>
      <c r="Q23" s="36" t="s">
        <v>241</v>
      </c>
      <c r="R23">
        <v>364</v>
      </c>
      <c r="S23" t="s">
        <v>4</v>
      </c>
      <c r="T23">
        <v>2770</v>
      </c>
      <c r="V23" t="s">
        <v>74</v>
      </c>
      <c r="W23" s="36"/>
    </row>
    <row r="24" spans="1:23" ht="43.2" x14ac:dyDescent="0.3">
      <c r="A24" s="45">
        <v>51195</v>
      </c>
      <c r="B24" s="45" t="s">
        <v>134</v>
      </c>
      <c r="C24" s="46" t="s">
        <v>20</v>
      </c>
      <c r="D24" s="45" t="s">
        <v>190</v>
      </c>
      <c r="E24" s="47" t="s">
        <v>191</v>
      </c>
      <c r="F24" s="47" t="s">
        <v>192</v>
      </c>
      <c r="G24" s="45">
        <v>61013</v>
      </c>
      <c r="H24" s="46" t="s">
        <v>5</v>
      </c>
      <c r="I24" s="46" t="s">
        <v>20</v>
      </c>
      <c r="J24" s="46" t="s">
        <v>125</v>
      </c>
      <c r="K24" s="47">
        <v>610200.93400000036</v>
      </c>
      <c r="L24" s="47">
        <v>6103150.8322999999</v>
      </c>
      <c r="M24" s="41" t="s">
        <v>136</v>
      </c>
      <c r="N24" s="48">
        <f>0.513+0.438</f>
        <v>0.95100000000000007</v>
      </c>
      <c r="O24" s="43" t="s">
        <v>237</v>
      </c>
      <c r="P24" s="36">
        <v>1</v>
      </c>
      <c r="Q24" s="36" t="s">
        <v>241</v>
      </c>
      <c r="R24" s="24">
        <v>404</v>
      </c>
      <c r="S24" s="22"/>
      <c r="T24" s="24">
        <v>3016</v>
      </c>
      <c r="U24" s="23"/>
      <c r="V24" s="22" t="s">
        <v>90</v>
      </c>
      <c r="W24" s="44" t="s">
        <v>231</v>
      </c>
    </row>
    <row r="25" spans="1:23" x14ac:dyDescent="0.3">
      <c r="A25" s="45">
        <v>49163</v>
      </c>
      <c r="B25" s="45" t="s">
        <v>134</v>
      </c>
      <c r="C25" s="46" t="s">
        <v>20</v>
      </c>
      <c r="D25" s="45" t="s">
        <v>110</v>
      </c>
      <c r="E25" s="47" t="s">
        <v>193</v>
      </c>
      <c r="F25" s="47" t="s">
        <v>194</v>
      </c>
      <c r="G25" s="45">
        <v>61014</v>
      </c>
      <c r="H25" s="46" t="s">
        <v>10</v>
      </c>
      <c r="I25" s="46" t="s">
        <v>20</v>
      </c>
      <c r="J25" s="46" t="s">
        <v>91</v>
      </c>
      <c r="K25" s="47">
        <v>588209.99810000043</v>
      </c>
      <c r="L25" s="47">
        <v>6122413.9324999992</v>
      </c>
      <c r="M25" s="41" t="s">
        <v>137</v>
      </c>
      <c r="N25" s="48">
        <f>0.819+1+0.398+0.195</f>
        <v>2.4119999999999999</v>
      </c>
      <c r="O25" s="43" t="s">
        <v>237</v>
      </c>
      <c r="P25" s="36">
        <v>1</v>
      </c>
      <c r="Q25" s="36" t="s">
        <v>241</v>
      </c>
      <c r="R25" s="2">
        <v>405</v>
      </c>
      <c r="S25" s="3" t="s">
        <v>4</v>
      </c>
      <c r="T25" s="2">
        <v>3019</v>
      </c>
      <c r="V25" s="3" t="s">
        <v>92</v>
      </c>
      <c r="W25" s="36"/>
    </row>
    <row r="26" spans="1:23" s="23" customFormat="1" ht="28.8" x14ac:dyDescent="0.3">
      <c r="A26" s="30">
        <v>57891</v>
      </c>
      <c r="B26" s="30" t="s">
        <v>138</v>
      </c>
      <c r="C26" s="31" t="s">
        <v>34</v>
      </c>
      <c r="D26" s="30" t="s">
        <v>111</v>
      </c>
      <c r="E26" s="32" t="s">
        <v>195</v>
      </c>
      <c r="F26" s="32" t="s">
        <v>196</v>
      </c>
      <c r="G26" s="30">
        <v>50327</v>
      </c>
      <c r="H26" s="31" t="s">
        <v>6</v>
      </c>
      <c r="I26" s="31" t="s">
        <v>34</v>
      </c>
      <c r="J26" s="31" t="s">
        <v>63</v>
      </c>
      <c r="K26" s="32">
        <v>639497.88509999961</v>
      </c>
      <c r="L26" s="32">
        <v>6190584.7313999999</v>
      </c>
      <c r="M26" s="33">
        <v>24</v>
      </c>
      <c r="N26" s="34">
        <v>6.4850000000000003</v>
      </c>
      <c r="O26" s="35" t="s">
        <v>230</v>
      </c>
      <c r="P26" s="23">
        <v>1</v>
      </c>
      <c r="Q26" s="23" t="s">
        <v>203</v>
      </c>
      <c r="R26" s="24">
        <v>231</v>
      </c>
      <c r="S26" s="22" t="s">
        <v>4</v>
      </c>
      <c r="T26" s="24">
        <v>2090</v>
      </c>
      <c r="V26" s="22" t="s">
        <v>64</v>
      </c>
    </row>
    <row r="27" spans="1:23" x14ac:dyDescent="0.3">
      <c r="A27" s="45">
        <v>57442</v>
      </c>
      <c r="B27" s="45" t="s">
        <v>134</v>
      </c>
      <c r="C27" s="46" t="s">
        <v>24</v>
      </c>
      <c r="D27" s="45" t="s">
        <v>59</v>
      </c>
      <c r="E27" s="47" t="s">
        <v>197</v>
      </c>
      <c r="F27" s="47" t="s">
        <v>198</v>
      </c>
      <c r="G27" s="45">
        <v>61012</v>
      </c>
      <c r="H27" s="46" t="s">
        <v>2</v>
      </c>
      <c r="I27" s="46" t="s">
        <v>24</v>
      </c>
      <c r="J27" s="46" t="s">
        <v>126</v>
      </c>
      <c r="K27" s="47">
        <v>553770.0876000002</v>
      </c>
      <c r="L27" s="47">
        <v>6069114.1580999997</v>
      </c>
      <c r="M27" s="41" t="s">
        <v>139</v>
      </c>
      <c r="N27" s="48">
        <f>0.277+0.444+2.345</f>
        <v>3.0660000000000003</v>
      </c>
      <c r="O27" s="43" t="s">
        <v>236</v>
      </c>
      <c r="P27" s="36">
        <v>1</v>
      </c>
      <c r="Q27" s="36" t="s">
        <v>241</v>
      </c>
      <c r="R27" s="2">
        <v>403</v>
      </c>
      <c r="S27" s="3"/>
      <c r="T27" s="2">
        <v>3015</v>
      </c>
      <c r="V27" s="3" t="s">
        <v>89</v>
      </c>
      <c r="W27" s="36"/>
    </row>
    <row r="28" spans="1:23" ht="43.2" x14ac:dyDescent="0.3">
      <c r="A28" s="39">
        <v>46263</v>
      </c>
      <c r="B28" s="39" t="s">
        <v>134</v>
      </c>
      <c r="C28" s="39" t="s">
        <v>36</v>
      </c>
      <c r="D28" s="39" t="s">
        <v>75</v>
      </c>
      <c r="E28" s="40" t="s">
        <v>199</v>
      </c>
      <c r="F28" s="40" t="s">
        <v>200</v>
      </c>
      <c r="G28" s="39">
        <v>60985</v>
      </c>
      <c r="H28" s="39" t="s">
        <v>72</v>
      </c>
      <c r="I28" s="39" t="s">
        <v>36</v>
      </c>
      <c r="J28" s="39" t="s">
        <v>75</v>
      </c>
      <c r="K28" s="40">
        <v>636316</v>
      </c>
      <c r="L28" s="40">
        <v>6106540.9996000007</v>
      </c>
      <c r="M28" s="41">
        <v>24</v>
      </c>
      <c r="N28" s="42">
        <v>0.28699999999999998</v>
      </c>
      <c r="O28" s="43" t="s">
        <v>229</v>
      </c>
      <c r="P28" s="36">
        <v>1</v>
      </c>
      <c r="Q28" s="36" t="s">
        <v>241</v>
      </c>
      <c r="R28">
        <v>368</v>
      </c>
      <c r="S28" t="s">
        <v>4</v>
      </c>
      <c r="T28">
        <v>2778</v>
      </c>
      <c r="V28" t="s">
        <v>76</v>
      </c>
      <c r="W28" s="36"/>
    </row>
    <row r="29" spans="1:23" ht="43.2" x14ac:dyDescent="0.3">
      <c r="A29" s="39">
        <v>56357</v>
      </c>
      <c r="B29" s="39" t="s">
        <v>134</v>
      </c>
      <c r="C29" s="39" t="s">
        <v>15</v>
      </c>
      <c r="D29" s="39" t="s">
        <v>87</v>
      </c>
      <c r="E29" s="40" t="s">
        <v>201</v>
      </c>
      <c r="F29" s="40" t="s">
        <v>202</v>
      </c>
      <c r="G29" s="39">
        <v>61003</v>
      </c>
      <c r="H29" s="39" t="s">
        <v>45</v>
      </c>
      <c r="I29" s="39" t="s">
        <v>15</v>
      </c>
      <c r="J29" s="39" t="s">
        <v>87</v>
      </c>
      <c r="K29" s="40">
        <v>556668.99959999975</v>
      </c>
      <c r="L29" s="40">
        <v>6048268.9970999993</v>
      </c>
      <c r="M29" s="41" t="s">
        <v>203</v>
      </c>
      <c r="N29" s="42">
        <v>0.92600000000000005</v>
      </c>
      <c r="O29" s="43" t="s">
        <v>229</v>
      </c>
      <c r="P29" s="36">
        <v>2</v>
      </c>
      <c r="Q29" s="36" t="s">
        <v>241</v>
      </c>
      <c r="R29">
        <v>388</v>
      </c>
      <c r="S29" t="s">
        <v>4</v>
      </c>
      <c r="T29">
        <v>2831</v>
      </c>
      <c r="V29" t="s">
        <v>88</v>
      </c>
      <c r="W29" s="36"/>
    </row>
    <row r="30" spans="1:23" ht="28.8" x14ac:dyDescent="0.3">
      <c r="A30" s="50">
        <v>82324</v>
      </c>
      <c r="B30" s="50" t="s">
        <v>132</v>
      </c>
      <c r="C30" s="46" t="s">
        <v>7</v>
      </c>
      <c r="D30" s="50" t="s">
        <v>37</v>
      </c>
      <c r="E30" s="47" t="s">
        <v>204</v>
      </c>
      <c r="F30" s="47" t="s">
        <v>205</v>
      </c>
      <c r="G30" s="45">
        <v>59646</v>
      </c>
      <c r="H30" s="46" t="s">
        <v>6</v>
      </c>
      <c r="I30" s="46" t="s">
        <v>7</v>
      </c>
      <c r="J30" s="46" t="s">
        <v>8</v>
      </c>
      <c r="K30" s="47">
        <v>587744</v>
      </c>
      <c r="L30" s="47">
        <v>6078281.9996000007</v>
      </c>
      <c r="M30" s="41">
        <v>24</v>
      </c>
      <c r="N30" s="48">
        <f>1.505+0.862</f>
        <v>2.367</v>
      </c>
      <c r="O30" s="43" t="s">
        <v>227</v>
      </c>
      <c r="P30" s="36">
        <v>1</v>
      </c>
      <c r="Q30" s="36" t="s">
        <v>241</v>
      </c>
      <c r="R30" s="20">
        <v>3</v>
      </c>
      <c r="S30" s="21" t="s">
        <v>4</v>
      </c>
      <c r="T30" s="20">
        <v>3</v>
      </c>
      <c r="U30" s="19"/>
      <c r="V30" s="21" t="s">
        <v>9</v>
      </c>
      <c r="W30" s="36"/>
    </row>
    <row r="31" spans="1:23" x14ac:dyDescent="0.3">
      <c r="A31" s="45">
        <v>57131</v>
      </c>
      <c r="B31" s="45" t="s">
        <v>134</v>
      </c>
      <c r="C31" s="46" t="s">
        <v>7</v>
      </c>
      <c r="D31" s="45" t="s">
        <v>206</v>
      </c>
      <c r="E31" s="47" t="s">
        <v>207</v>
      </c>
      <c r="F31" s="47" t="s">
        <v>208</v>
      </c>
      <c r="G31" s="45">
        <v>60487</v>
      </c>
      <c r="H31" s="46" t="s">
        <v>10</v>
      </c>
      <c r="I31" s="46" t="s">
        <v>7</v>
      </c>
      <c r="J31" s="54" t="s">
        <v>121</v>
      </c>
      <c r="K31" s="47">
        <v>583307.70199999958</v>
      </c>
      <c r="L31" s="47">
        <v>6046309.0171000008</v>
      </c>
      <c r="M31" s="41">
        <v>48</v>
      </c>
      <c r="N31" s="48">
        <v>4.4470000000000001</v>
      </c>
      <c r="O31" s="43" t="s">
        <v>236</v>
      </c>
      <c r="P31" s="36">
        <v>1</v>
      </c>
      <c r="Q31" s="36" t="s">
        <v>241</v>
      </c>
      <c r="R31" s="2">
        <v>152</v>
      </c>
      <c r="S31" s="3"/>
      <c r="T31" s="2">
        <v>1588</v>
      </c>
      <c r="V31" s="3" t="s">
        <v>56</v>
      </c>
      <c r="W31" s="36"/>
    </row>
    <row r="32" spans="1:23" ht="28.8" x14ac:dyDescent="0.3">
      <c r="A32" s="45">
        <v>57087</v>
      </c>
      <c r="B32" s="45" t="s">
        <v>138</v>
      </c>
      <c r="C32" s="46" t="s">
        <v>7</v>
      </c>
      <c r="D32" s="45" t="s">
        <v>209</v>
      </c>
      <c r="E32" s="47" t="s">
        <v>210</v>
      </c>
      <c r="F32" s="47" t="s">
        <v>211</v>
      </c>
      <c r="G32" s="45">
        <v>60928</v>
      </c>
      <c r="H32" s="46" t="s">
        <v>6</v>
      </c>
      <c r="I32" s="46" t="s">
        <v>7</v>
      </c>
      <c r="J32" s="46" t="s">
        <v>61</v>
      </c>
      <c r="K32" s="47">
        <v>589267.96659999993</v>
      </c>
      <c r="L32" s="47">
        <v>6058912.7291999999</v>
      </c>
      <c r="M32" s="41">
        <v>12</v>
      </c>
      <c r="N32" s="48">
        <v>0.187</v>
      </c>
      <c r="O32" s="43" t="s">
        <v>225</v>
      </c>
      <c r="P32" s="36">
        <v>1</v>
      </c>
      <c r="Q32" s="36" t="s">
        <v>241</v>
      </c>
      <c r="R32" s="20">
        <v>230</v>
      </c>
      <c r="S32" s="21" t="s">
        <v>4</v>
      </c>
      <c r="T32" s="20">
        <v>2086</v>
      </c>
      <c r="U32" s="19"/>
      <c r="V32" s="21" t="s">
        <v>62</v>
      </c>
      <c r="W32" s="36"/>
    </row>
    <row r="33" spans="1:23" ht="43.2" x14ac:dyDescent="0.3">
      <c r="A33" s="39">
        <v>85081</v>
      </c>
      <c r="B33" s="39" t="s">
        <v>133</v>
      </c>
      <c r="C33" s="39" t="s">
        <v>7</v>
      </c>
      <c r="D33" s="39" t="s">
        <v>83</v>
      </c>
      <c r="E33" s="40" t="s">
        <v>212</v>
      </c>
      <c r="F33" s="40" t="s">
        <v>213</v>
      </c>
      <c r="G33" s="39">
        <v>60998</v>
      </c>
      <c r="H33" s="39" t="s">
        <v>45</v>
      </c>
      <c r="I33" s="39" t="s">
        <v>7</v>
      </c>
      <c r="J33" s="39" t="s">
        <v>83</v>
      </c>
      <c r="K33" s="40">
        <v>599744.00219999999</v>
      </c>
      <c r="L33" s="40">
        <v>6058668.9987000003</v>
      </c>
      <c r="M33" s="41" t="s">
        <v>214</v>
      </c>
      <c r="N33" s="42">
        <f>0.11+0.194</f>
        <v>0.30399999999999999</v>
      </c>
      <c r="O33" s="43" t="s">
        <v>229</v>
      </c>
      <c r="P33" s="36">
        <v>1</v>
      </c>
      <c r="Q33" s="36" t="s">
        <v>241</v>
      </c>
      <c r="R33">
        <v>382</v>
      </c>
      <c r="S33" t="s">
        <v>4</v>
      </c>
      <c r="T33">
        <v>2820</v>
      </c>
      <c r="V33" t="s">
        <v>84</v>
      </c>
      <c r="W33" s="36"/>
    </row>
    <row r="34" spans="1:23" ht="43.2" x14ac:dyDescent="0.3">
      <c r="A34" s="39">
        <v>57394</v>
      </c>
      <c r="B34" s="39" t="s">
        <v>134</v>
      </c>
      <c r="C34" s="39" t="s">
        <v>7</v>
      </c>
      <c r="D34" s="39" t="s">
        <v>215</v>
      </c>
      <c r="E34" s="40" t="s">
        <v>216</v>
      </c>
      <c r="F34" s="40" t="s">
        <v>217</v>
      </c>
      <c r="G34" s="39">
        <v>61002</v>
      </c>
      <c r="H34" s="39" t="s">
        <v>45</v>
      </c>
      <c r="I34" s="39" t="s">
        <v>7</v>
      </c>
      <c r="J34" s="39" t="s">
        <v>85</v>
      </c>
      <c r="K34" s="40">
        <v>586259.99920000043</v>
      </c>
      <c r="L34" s="40">
        <v>6095651.9997000005</v>
      </c>
      <c r="M34" s="41">
        <v>24</v>
      </c>
      <c r="N34" s="42">
        <v>1.0169999999999999</v>
      </c>
      <c r="O34" s="43" t="s">
        <v>229</v>
      </c>
      <c r="P34" s="36">
        <v>1</v>
      </c>
      <c r="Q34" s="36" t="s">
        <v>241</v>
      </c>
      <c r="R34">
        <v>387</v>
      </c>
      <c r="S34" t="s">
        <v>4</v>
      </c>
      <c r="T34">
        <v>2830</v>
      </c>
      <c r="V34" t="s">
        <v>86</v>
      </c>
      <c r="W34" s="36"/>
    </row>
    <row r="35" spans="1:23" ht="43.2" x14ac:dyDescent="0.3">
      <c r="A35" s="39">
        <v>57353</v>
      </c>
      <c r="B35" s="39" t="s">
        <v>134</v>
      </c>
      <c r="C35" s="39" t="s">
        <v>7</v>
      </c>
      <c r="D35" s="39" t="s">
        <v>113</v>
      </c>
      <c r="E35" s="40" t="s">
        <v>218</v>
      </c>
      <c r="F35" s="40" t="s">
        <v>219</v>
      </c>
      <c r="G35" s="39">
        <v>61010</v>
      </c>
      <c r="H35" s="39" t="s">
        <v>38</v>
      </c>
      <c r="I35" s="39" t="s">
        <v>7</v>
      </c>
      <c r="J35" s="39" t="s">
        <v>57</v>
      </c>
      <c r="K35" s="40">
        <v>588042.92389999982</v>
      </c>
      <c r="L35" s="40">
        <v>6083130.5644000005</v>
      </c>
      <c r="M35" s="41">
        <v>48</v>
      </c>
      <c r="N35" s="42">
        <v>1.401</v>
      </c>
      <c r="O35" s="43" t="s">
        <v>229</v>
      </c>
      <c r="P35" s="36">
        <v>1</v>
      </c>
      <c r="Q35" s="36" t="s">
        <v>241</v>
      </c>
      <c r="R35">
        <v>400</v>
      </c>
      <c r="S35" t="s">
        <v>4</v>
      </c>
      <c r="T35">
        <v>2990</v>
      </c>
      <c r="V35" t="s">
        <v>58</v>
      </c>
      <c r="W35" s="36"/>
    </row>
    <row r="36" spans="1:23" x14ac:dyDescent="0.3">
      <c r="A36" s="45">
        <v>57110</v>
      </c>
      <c r="B36" s="45" t="s">
        <v>138</v>
      </c>
      <c r="C36" s="46" t="s">
        <v>7</v>
      </c>
      <c r="D36" s="45" t="s">
        <v>97</v>
      </c>
      <c r="E36" s="47" t="s">
        <v>220</v>
      </c>
      <c r="F36" s="47" t="s">
        <v>221</v>
      </c>
      <c r="G36" s="45">
        <v>61035</v>
      </c>
      <c r="H36" s="46" t="s">
        <v>2</v>
      </c>
      <c r="I36" s="46" t="s">
        <v>7</v>
      </c>
      <c r="J36" s="46" t="s">
        <v>120</v>
      </c>
      <c r="K36" s="47">
        <v>570573.01339999959</v>
      </c>
      <c r="L36" s="47">
        <v>6075227.9849999994</v>
      </c>
      <c r="M36" s="41">
        <v>24</v>
      </c>
      <c r="N36" s="48">
        <v>0.68200000000000005</v>
      </c>
      <c r="O36" s="43" t="s">
        <v>236</v>
      </c>
      <c r="P36" s="36">
        <v>1</v>
      </c>
      <c r="Q36" s="36" t="s">
        <v>241</v>
      </c>
      <c r="R36" s="2">
        <v>426</v>
      </c>
      <c r="S36" s="3"/>
      <c r="T36" s="2">
        <v>3052</v>
      </c>
      <c r="V36" s="3" t="s">
        <v>98</v>
      </c>
      <c r="W36" s="36"/>
    </row>
  </sheetData>
  <autoFilter ref="A2:XEY36" xr:uid="{C7D6476F-0D06-4217-AE8C-2BFE8C6A2297}"/>
  <customSheetViews>
    <customSheetView guid="{EAE16F25-A953-415F-8C00-A890697B9BE8}" scale="90" showPageBreaks="1" printArea="1" showAutoFilter="1" hiddenColumns="1">
      <selection activeCell="W17" sqref="W17"/>
      <colBreaks count="1" manualBreakCount="1">
        <brk id="23" max="1048575" man="1"/>
      </colBreaks>
      <pageMargins left="0.7" right="0.7" top="0.75" bottom="0.75" header="0.3" footer="0.3"/>
      <pageSetup paperSize="9" scale="49" orientation="landscape" r:id="rId1"/>
      <autoFilter ref="A2:XEY36" xr:uid="{00000000-0000-0000-0000-000000000000}"/>
    </customSheetView>
    <customSheetView guid="{432DE389-5129-4A07-9800-4F5565719929}" scale="90" showPageBreaks="1" printArea="1" showAutoFilter="1" hiddenColumns="1">
      <selection activeCell="W17" sqref="W17"/>
      <colBreaks count="1" manualBreakCount="1">
        <brk id="23" max="1048575" man="1"/>
      </colBreaks>
      <pageMargins left="0.7" right="0.7" top="0.75" bottom="0.75" header="0.3" footer="0.3"/>
      <pageSetup paperSize="9" scale="49" orientation="landscape" r:id="rId2"/>
      <autoFilter ref="A2:XEY36" xr:uid="{00000000-0000-0000-0000-000000000000}"/>
    </customSheetView>
    <customSheetView guid="{E96BA06F-3269-47EA-A647-B9E9AF0B5649}" scale="90" showPageBreaks="1" printArea="1" showAutoFilter="1" hiddenColumns="1">
      <selection activeCell="W17" sqref="W17"/>
      <colBreaks count="1" manualBreakCount="1">
        <brk id="23" max="1048575" man="1"/>
      </colBreaks>
      <pageMargins left="0.7" right="0.7" top="0.75" bottom="0.75" header="0.3" footer="0.3"/>
      <pageSetup paperSize="9" scale="49" orientation="landscape" r:id="rId3"/>
      <autoFilter ref="A2:XEY36" xr:uid="{00000000-0000-0000-0000-000000000000}"/>
    </customSheetView>
    <customSheetView guid="{742586A6-11FD-48C7-A5F9-6BDE042CDDCE}" scale="90" showPageBreaks="1" printArea="1" showAutoFilter="1" hiddenColumns="1">
      <selection activeCell="W17" sqref="W17"/>
      <colBreaks count="1" manualBreakCount="1">
        <brk id="23" max="1048575" man="1"/>
      </colBreaks>
      <pageMargins left="0.7" right="0.7" top="0.75" bottom="0.75" header="0.3" footer="0.3"/>
      <pageSetup paperSize="9" scale="49" orientation="landscape" r:id="rId4"/>
      <autoFilter ref="A2:XEY36" xr:uid="{00000000-0000-0000-0000-000000000000}"/>
    </customSheetView>
  </customSheetViews>
  <mergeCells count="1">
    <mergeCell ref="G1:L1"/>
  </mergeCells>
  <pageMargins left="0.7" right="0.7" top="0.75" bottom="0.75" header="0.3" footer="0.3"/>
  <pageSetup paperSize="9" scale="49" orientation="landscape" r:id="rId5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IRB</vt:lpstr>
      <vt:lpstr>Neužsakytos </vt:lpstr>
      <vt:lpstr>'Neužsakytos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Donatas Bernatonis</dc:creator>
  <cp:lastModifiedBy>Audrius Staišiūnas</cp:lastModifiedBy>
  <cp:lastPrinted>2020-03-03T11:32:50Z</cp:lastPrinted>
  <dcterms:created xsi:type="dcterms:W3CDTF">2018-11-13T11:15:14Z</dcterms:created>
  <dcterms:modified xsi:type="dcterms:W3CDTF">2020-11-25T13:44:45Z</dcterms:modified>
</cp:coreProperties>
</file>